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84" yWindow="120" windowWidth="19140" windowHeight="8472"/>
  </bookViews>
  <sheets>
    <sheet name="CCX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</externalReferences>
  <definedNames>
    <definedName name="_xlnm.Print_Area" localSheetId="0">CCX!$A$1:$U$41</definedName>
  </definedNames>
  <calcPr calcId="145621"/>
</workbook>
</file>

<file path=xl/calcChain.xml><?xml version="1.0" encoding="utf-8"?>
<calcChain xmlns="http://schemas.openxmlformats.org/spreadsheetml/2006/main">
  <c r="Z39" i="1" l="1"/>
  <c r="X39" i="1"/>
  <c r="V39" i="1"/>
  <c r="T39" i="1"/>
  <c r="R39" i="1"/>
  <c r="P39" i="1"/>
  <c r="N39" i="1"/>
  <c r="L39" i="1"/>
  <c r="J39" i="1"/>
  <c r="H39" i="1"/>
  <c r="F39" i="1"/>
  <c r="D39" i="1"/>
  <c r="B39" i="1"/>
  <c r="Z38" i="1"/>
  <c r="X38" i="1"/>
  <c r="V38" i="1"/>
  <c r="T38" i="1"/>
  <c r="R38" i="1"/>
  <c r="P38" i="1"/>
  <c r="N38" i="1"/>
  <c r="L38" i="1"/>
  <c r="J38" i="1"/>
  <c r="H38" i="1"/>
  <c r="F38" i="1"/>
  <c r="D38" i="1"/>
  <c r="B38" i="1"/>
  <c r="AB37" i="1"/>
  <c r="Z37" i="1"/>
  <c r="X37" i="1"/>
  <c r="V37" i="1"/>
  <c r="T37" i="1"/>
  <c r="R37" i="1"/>
  <c r="P37" i="1"/>
  <c r="N37" i="1"/>
  <c r="L37" i="1"/>
  <c r="J37" i="1"/>
  <c r="H37" i="1"/>
  <c r="F37" i="1"/>
  <c r="D37" i="1"/>
  <c r="B37" i="1"/>
  <c r="AB36" i="1"/>
  <c r="Z36" i="1"/>
  <c r="X36" i="1"/>
  <c r="V36" i="1"/>
  <c r="T36" i="1"/>
  <c r="R36" i="1"/>
  <c r="P36" i="1"/>
  <c r="N36" i="1"/>
  <c r="L36" i="1"/>
  <c r="J36" i="1"/>
  <c r="H36" i="1"/>
  <c r="F36" i="1"/>
  <c r="D36" i="1"/>
  <c r="B36" i="1"/>
  <c r="Z35" i="1"/>
  <c r="X35" i="1"/>
  <c r="V35" i="1"/>
  <c r="T35" i="1"/>
  <c r="R35" i="1"/>
  <c r="P35" i="1"/>
  <c r="N35" i="1"/>
  <c r="L35" i="1"/>
  <c r="J35" i="1"/>
  <c r="H35" i="1"/>
  <c r="F35" i="1"/>
  <c r="D35" i="1"/>
  <c r="B35" i="1"/>
  <c r="Z34" i="1"/>
  <c r="X34" i="1"/>
  <c r="V34" i="1"/>
  <c r="T34" i="1"/>
  <c r="R34" i="1"/>
  <c r="P34" i="1"/>
  <c r="N34" i="1"/>
  <c r="L34" i="1"/>
  <c r="J34" i="1"/>
  <c r="H34" i="1"/>
  <c r="F34" i="1"/>
  <c r="D34" i="1"/>
  <c r="B34" i="1"/>
  <c r="AB33" i="1"/>
  <c r="Z33" i="1"/>
  <c r="X33" i="1"/>
  <c r="V33" i="1"/>
  <c r="T33" i="1"/>
  <c r="R33" i="1"/>
  <c r="P33" i="1"/>
  <c r="N33" i="1"/>
  <c r="L33" i="1"/>
  <c r="J33" i="1"/>
  <c r="H33" i="1"/>
  <c r="F33" i="1"/>
  <c r="D33" i="1"/>
  <c r="B33" i="1"/>
  <c r="X32" i="1"/>
  <c r="V32" i="1"/>
  <c r="T32" i="1"/>
  <c r="R32" i="1"/>
  <c r="P32" i="1"/>
  <c r="N32" i="1"/>
  <c r="L32" i="1"/>
  <c r="J32" i="1"/>
  <c r="H32" i="1"/>
  <c r="F32" i="1"/>
  <c r="D32" i="1"/>
  <c r="B32" i="1"/>
  <c r="X31" i="1"/>
  <c r="V31" i="1"/>
  <c r="T31" i="1"/>
  <c r="R31" i="1"/>
  <c r="P31" i="1"/>
  <c r="N31" i="1"/>
  <c r="L31" i="1"/>
  <c r="J31" i="1"/>
  <c r="H31" i="1"/>
  <c r="F31" i="1"/>
  <c r="D31" i="1"/>
  <c r="B31" i="1"/>
  <c r="X30" i="1"/>
  <c r="V30" i="1"/>
  <c r="T30" i="1"/>
  <c r="R30" i="1"/>
  <c r="P30" i="1"/>
  <c r="N30" i="1"/>
  <c r="L30" i="1"/>
  <c r="J30" i="1"/>
  <c r="H30" i="1"/>
  <c r="F30" i="1"/>
  <c r="D30" i="1"/>
  <c r="B30" i="1"/>
  <c r="X29" i="1"/>
  <c r="V29" i="1"/>
  <c r="T29" i="1"/>
  <c r="R29" i="1"/>
  <c r="P29" i="1"/>
  <c r="N29" i="1"/>
  <c r="L29" i="1"/>
  <c r="J29" i="1"/>
  <c r="H29" i="1"/>
  <c r="F29" i="1"/>
  <c r="D29" i="1"/>
  <c r="B29" i="1"/>
  <c r="AC28" i="1"/>
  <c r="AC29" i="1" s="1"/>
  <c r="AC30" i="1" s="1"/>
  <c r="AC31" i="1" s="1"/>
  <c r="AC32" i="1" s="1"/>
  <c r="AC33" i="1" s="1"/>
  <c r="AC34" i="1" s="1"/>
  <c r="AC35" i="1" s="1"/>
  <c r="AC36" i="1" s="1"/>
  <c r="AC37" i="1" s="1"/>
  <c r="AC38" i="1" s="1"/>
  <c r="AC39" i="1" s="1"/>
  <c r="AA28" i="1"/>
  <c r="AA29" i="1" s="1"/>
  <c r="AA30" i="1" s="1"/>
  <c r="AA31" i="1" s="1"/>
  <c r="AA32" i="1" s="1"/>
  <c r="AA33" i="1" s="1"/>
  <c r="AA34" i="1" s="1"/>
  <c r="AA35" i="1" s="1"/>
  <c r="AA36" i="1" s="1"/>
  <c r="AA37" i="1" s="1"/>
  <c r="AA38" i="1" s="1"/>
  <c r="AA39" i="1" s="1"/>
  <c r="X28" i="1"/>
  <c r="Y28" i="1" s="1"/>
  <c r="Y29" i="1" s="1"/>
  <c r="Y30" i="1" s="1"/>
  <c r="Y31" i="1" s="1"/>
  <c r="Y32" i="1" s="1"/>
  <c r="Y33" i="1" s="1"/>
  <c r="Y34" i="1" s="1"/>
  <c r="Y35" i="1" s="1"/>
  <c r="Y36" i="1" s="1"/>
  <c r="Y37" i="1" s="1"/>
  <c r="Y38" i="1" s="1"/>
  <c r="Y39" i="1" s="1"/>
  <c r="V28" i="1"/>
  <c r="W28" i="1" s="1"/>
  <c r="W29" i="1" s="1"/>
  <c r="W30" i="1" s="1"/>
  <c r="W31" i="1" s="1"/>
  <c r="W32" i="1" s="1"/>
  <c r="W33" i="1" s="1"/>
  <c r="W34" i="1" s="1"/>
  <c r="W35" i="1" s="1"/>
  <c r="W36" i="1" s="1"/>
  <c r="W37" i="1" s="1"/>
  <c r="W38" i="1" s="1"/>
  <c r="W39" i="1" s="1"/>
  <c r="T28" i="1"/>
  <c r="U28" i="1" s="1"/>
  <c r="U29" i="1" s="1"/>
  <c r="U30" i="1" s="1"/>
  <c r="U31" i="1" s="1"/>
  <c r="U32" i="1" s="1"/>
  <c r="U33" i="1" s="1"/>
  <c r="U34" i="1" s="1"/>
  <c r="U35" i="1" s="1"/>
  <c r="U36" i="1" s="1"/>
  <c r="U37" i="1" s="1"/>
  <c r="U38" i="1" s="1"/>
  <c r="U39" i="1" s="1"/>
  <c r="R28" i="1"/>
  <c r="S28" i="1" s="1"/>
  <c r="S29" i="1" s="1"/>
  <c r="S30" i="1" s="1"/>
  <c r="S31" i="1" s="1"/>
  <c r="S32" i="1" s="1"/>
  <c r="S33" i="1" s="1"/>
  <c r="S34" i="1" s="1"/>
  <c r="S35" i="1" s="1"/>
  <c r="S36" i="1" s="1"/>
  <c r="S37" i="1" s="1"/>
  <c r="S38" i="1" s="1"/>
  <c r="S39" i="1" s="1"/>
  <c r="P28" i="1"/>
  <c r="Q28" i="1" s="1"/>
  <c r="Q29" i="1" s="1"/>
  <c r="Q30" i="1" s="1"/>
  <c r="Q31" i="1" s="1"/>
  <c r="Q32" i="1" s="1"/>
  <c r="Q33" i="1" s="1"/>
  <c r="Q34" i="1" s="1"/>
  <c r="Q35" i="1" s="1"/>
  <c r="Q36" i="1" s="1"/>
  <c r="Q37" i="1" s="1"/>
  <c r="Q38" i="1" s="1"/>
  <c r="Q39" i="1" s="1"/>
  <c r="N28" i="1"/>
  <c r="O28" i="1" s="1"/>
  <c r="O29" i="1" s="1"/>
  <c r="O30" i="1" s="1"/>
  <c r="O31" i="1" s="1"/>
  <c r="O32" i="1" s="1"/>
  <c r="O33" i="1" s="1"/>
  <c r="O34" i="1" s="1"/>
  <c r="O35" i="1" s="1"/>
  <c r="O36" i="1" s="1"/>
  <c r="O37" i="1" s="1"/>
  <c r="O38" i="1" s="1"/>
  <c r="O39" i="1" s="1"/>
  <c r="L28" i="1"/>
  <c r="M28" i="1" s="1"/>
  <c r="M29" i="1" s="1"/>
  <c r="M30" i="1" s="1"/>
  <c r="M31" i="1" s="1"/>
  <c r="M32" i="1" s="1"/>
  <c r="M33" i="1" s="1"/>
  <c r="M34" i="1" s="1"/>
  <c r="M35" i="1" s="1"/>
  <c r="M36" i="1" s="1"/>
  <c r="M37" i="1" s="1"/>
  <c r="M38" i="1" s="1"/>
  <c r="M39" i="1" s="1"/>
  <c r="J28" i="1"/>
  <c r="K28" i="1" s="1"/>
  <c r="K29" i="1" s="1"/>
  <c r="K30" i="1" s="1"/>
  <c r="K31" i="1" s="1"/>
  <c r="K32" i="1" s="1"/>
  <c r="K33" i="1" s="1"/>
  <c r="K34" i="1" s="1"/>
  <c r="K35" i="1" s="1"/>
  <c r="K36" i="1" s="1"/>
  <c r="K37" i="1" s="1"/>
  <c r="K38" i="1" s="1"/>
  <c r="K39" i="1" s="1"/>
  <c r="H28" i="1"/>
  <c r="I28" i="1" s="1"/>
  <c r="I29" i="1" s="1"/>
  <c r="I30" i="1" s="1"/>
  <c r="I31" i="1" s="1"/>
  <c r="I32" i="1" s="1"/>
  <c r="I33" i="1" s="1"/>
  <c r="I34" i="1" s="1"/>
  <c r="I35" i="1" s="1"/>
  <c r="I36" i="1" s="1"/>
  <c r="I37" i="1" s="1"/>
  <c r="I38" i="1" s="1"/>
  <c r="I39" i="1" s="1"/>
  <c r="F28" i="1"/>
  <c r="G28" i="1" s="1"/>
  <c r="G29" i="1" s="1"/>
  <c r="G30" i="1" s="1"/>
  <c r="G31" i="1" s="1"/>
  <c r="G32" i="1" s="1"/>
  <c r="G33" i="1" s="1"/>
  <c r="G34" i="1" s="1"/>
  <c r="G35" i="1" s="1"/>
  <c r="G36" i="1" s="1"/>
  <c r="G37" i="1" s="1"/>
  <c r="G38" i="1" s="1"/>
  <c r="G39" i="1" s="1"/>
  <c r="D28" i="1"/>
  <c r="E28" i="1" s="1"/>
  <c r="E29" i="1" s="1"/>
  <c r="E30" i="1" s="1"/>
  <c r="E31" i="1" s="1"/>
  <c r="E32" i="1" s="1"/>
  <c r="E33" i="1" s="1"/>
  <c r="E34" i="1" s="1"/>
  <c r="E35" i="1" s="1"/>
  <c r="E36" i="1" s="1"/>
  <c r="E37" i="1" s="1"/>
  <c r="E38" i="1" s="1"/>
  <c r="E39" i="1" s="1"/>
  <c r="B28" i="1"/>
  <c r="C28" i="1" s="1"/>
  <c r="C29" i="1" s="1"/>
  <c r="C30" i="1" s="1"/>
  <c r="C31" i="1" s="1"/>
  <c r="C32" i="1" s="1"/>
  <c r="C33" i="1" s="1"/>
  <c r="C34" i="1" s="1"/>
  <c r="C35" i="1" s="1"/>
  <c r="C36" i="1" s="1"/>
  <c r="C37" i="1" s="1"/>
  <c r="C38" i="1" s="1"/>
  <c r="C39" i="1" s="1"/>
  <c r="Z22" i="1"/>
  <c r="X22" i="1"/>
  <c r="V22" i="1"/>
  <c r="T22" i="1"/>
  <c r="R22" i="1"/>
  <c r="P22" i="1"/>
  <c r="N22" i="1"/>
  <c r="L22" i="1"/>
  <c r="J22" i="1"/>
  <c r="H22" i="1"/>
  <c r="F22" i="1"/>
  <c r="D22" i="1"/>
  <c r="B22" i="1"/>
  <c r="AB21" i="1"/>
  <c r="Z21" i="1"/>
  <c r="X21" i="1"/>
  <c r="V21" i="1"/>
  <c r="T21" i="1"/>
  <c r="R21" i="1"/>
  <c r="P21" i="1"/>
  <c r="N21" i="1"/>
  <c r="L21" i="1"/>
  <c r="J21" i="1"/>
  <c r="H21" i="1"/>
  <c r="F21" i="1"/>
  <c r="D21" i="1"/>
  <c r="B21" i="1"/>
  <c r="AB20" i="1"/>
  <c r="Z20" i="1"/>
  <c r="X20" i="1"/>
  <c r="V20" i="1"/>
  <c r="T20" i="1"/>
  <c r="R20" i="1"/>
  <c r="P20" i="1"/>
  <c r="N20" i="1"/>
  <c r="L20" i="1"/>
  <c r="J20" i="1"/>
  <c r="H20" i="1"/>
  <c r="F20" i="1"/>
  <c r="D20" i="1"/>
  <c r="B20" i="1"/>
  <c r="Z19" i="1"/>
  <c r="X19" i="1"/>
  <c r="V19" i="1"/>
  <c r="T19" i="1"/>
  <c r="R19" i="1"/>
  <c r="P19" i="1"/>
  <c r="N19" i="1"/>
  <c r="L19" i="1"/>
  <c r="J19" i="1"/>
  <c r="H19" i="1"/>
  <c r="F19" i="1"/>
  <c r="D19" i="1"/>
  <c r="B19" i="1"/>
  <c r="Z18" i="1"/>
  <c r="X18" i="1"/>
  <c r="V18" i="1"/>
  <c r="T18" i="1"/>
  <c r="R18" i="1"/>
  <c r="P18" i="1"/>
  <c r="N18" i="1"/>
  <c r="L18" i="1"/>
  <c r="J18" i="1"/>
  <c r="H18" i="1"/>
  <c r="F18" i="1"/>
  <c r="D18" i="1"/>
  <c r="B18" i="1"/>
  <c r="Z17" i="1"/>
  <c r="X17" i="1"/>
  <c r="V17" i="1"/>
  <c r="T17" i="1"/>
  <c r="R17" i="1"/>
  <c r="P17" i="1"/>
  <c r="N17" i="1"/>
  <c r="L17" i="1"/>
  <c r="J17" i="1"/>
  <c r="H17" i="1"/>
  <c r="F17" i="1"/>
  <c r="D17" i="1"/>
  <c r="B17" i="1"/>
  <c r="Z16" i="1"/>
  <c r="X16" i="1"/>
  <c r="V16" i="1"/>
  <c r="T16" i="1"/>
  <c r="R16" i="1"/>
  <c r="P16" i="1"/>
  <c r="N16" i="1"/>
  <c r="L16" i="1"/>
  <c r="J16" i="1"/>
  <c r="H16" i="1"/>
  <c r="F16" i="1"/>
  <c r="D16" i="1"/>
  <c r="B16" i="1"/>
  <c r="X15" i="1"/>
  <c r="V15" i="1"/>
  <c r="T15" i="1"/>
  <c r="R15" i="1"/>
  <c r="P15" i="1"/>
  <c r="N15" i="1"/>
  <c r="L15" i="1"/>
  <c r="J15" i="1"/>
  <c r="H15" i="1"/>
  <c r="F15" i="1"/>
  <c r="D15" i="1"/>
  <c r="B15" i="1"/>
  <c r="X14" i="1"/>
  <c r="V14" i="1"/>
  <c r="T14" i="1"/>
  <c r="R14" i="1"/>
  <c r="P14" i="1"/>
  <c r="N14" i="1"/>
  <c r="L14" i="1"/>
  <c r="J14" i="1"/>
  <c r="H14" i="1"/>
  <c r="F14" i="1"/>
  <c r="D14" i="1"/>
  <c r="B14" i="1"/>
  <c r="X13" i="1"/>
  <c r="V13" i="1"/>
  <c r="T13" i="1"/>
  <c r="R13" i="1"/>
  <c r="P13" i="1"/>
  <c r="N13" i="1"/>
  <c r="L13" i="1"/>
  <c r="J13" i="1"/>
  <c r="H13" i="1"/>
  <c r="F13" i="1"/>
  <c r="D13" i="1"/>
  <c r="B13" i="1"/>
  <c r="X12" i="1"/>
  <c r="V12" i="1"/>
  <c r="T12" i="1"/>
  <c r="R12" i="1"/>
  <c r="P12" i="1"/>
  <c r="N12" i="1"/>
  <c r="L12" i="1"/>
  <c r="J12" i="1"/>
  <c r="H12" i="1"/>
  <c r="F12" i="1"/>
  <c r="D12" i="1"/>
  <c r="B12" i="1"/>
  <c r="AC11" i="1"/>
  <c r="AC12" i="1" s="1"/>
  <c r="AC13" i="1" s="1"/>
  <c r="AC14" i="1" s="1"/>
  <c r="AC15" i="1" s="1"/>
  <c r="AC16" i="1" s="1"/>
  <c r="AC17" i="1" s="1"/>
  <c r="AC18" i="1" s="1"/>
  <c r="AC19" i="1" s="1"/>
  <c r="AC20" i="1" s="1"/>
  <c r="AC21" i="1" s="1"/>
  <c r="AC22" i="1" s="1"/>
  <c r="AA11" i="1"/>
  <c r="AA12" i="1" s="1"/>
  <c r="AA13" i="1" s="1"/>
  <c r="AA14" i="1" s="1"/>
  <c r="AA15" i="1" s="1"/>
  <c r="AA16" i="1" s="1"/>
  <c r="X11" i="1"/>
  <c r="Y11" i="1" s="1"/>
  <c r="Y12" i="1" s="1"/>
  <c r="Y13" i="1" s="1"/>
  <c r="Y14" i="1" s="1"/>
  <c r="Y15" i="1" s="1"/>
  <c r="Y16" i="1" s="1"/>
  <c r="Y17" i="1" s="1"/>
  <c r="Y18" i="1" s="1"/>
  <c r="Y19" i="1" s="1"/>
  <c r="Y20" i="1" s="1"/>
  <c r="Y21" i="1" s="1"/>
  <c r="Y22" i="1" s="1"/>
  <c r="V11" i="1"/>
  <c r="W11" i="1" s="1"/>
  <c r="W12" i="1" s="1"/>
  <c r="W13" i="1" s="1"/>
  <c r="W14" i="1" s="1"/>
  <c r="W15" i="1" s="1"/>
  <c r="W16" i="1" s="1"/>
  <c r="T11" i="1"/>
  <c r="U11" i="1" s="1"/>
  <c r="U12" i="1" s="1"/>
  <c r="U13" i="1" s="1"/>
  <c r="U14" i="1" s="1"/>
  <c r="U15" i="1" s="1"/>
  <c r="U16" i="1" s="1"/>
  <c r="U17" i="1" s="1"/>
  <c r="U18" i="1" s="1"/>
  <c r="U19" i="1" s="1"/>
  <c r="U20" i="1" s="1"/>
  <c r="U21" i="1" s="1"/>
  <c r="U22" i="1" s="1"/>
  <c r="R11" i="1"/>
  <c r="S11" i="1" s="1"/>
  <c r="S12" i="1" s="1"/>
  <c r="S13" i="1" s="1"/>
  <c r="S14" i="1" s="1"/>
  <c r="S15" i="1" s="1"/>
  <c r="S16" i="1" s="1"/>
  <c r="P11" i="1"/>
  <c r="Q11" i="1" s="1"/>
  <c r="Q12" i="1" s="1"/>
  <c r="Q13" i="1" s="1"/>
  <c r="Q14" i="1" s="1"/>
  <c r="Q15" i="1" s="1"/>
  <c r="Q16" i="1" s="1"/>
  <c r="Q17" i="1" s="1"/>
  <c r="Q18" i="1" s="1"/>
  <c r="Q19" i="1" s="1"/>
  <c r="Q20" i="1" s="1"/>
  <c r="Q21" i="1" s="1"/>
  <c r="Q22" i="1" s="1"/>
  <c r="N11" i="1"/>
  <c r="O11" i="1" s="1"/>
  <c r="O12" i="1" s="1"/>
  <c r="O13" i="1" s="1"/>
  <c r="O14" i="1" s="1"/>
  <c r="O15" i="1" s="1"/>
  <c r="O16" i="1" s="1"/>
  <c r="L11" i="1"/>
  <c r="M11" i="1" s="1"/>
  <c r="M12" i="1" s="1"/>
  <c r="M13" i="1" s="1"/>
  <c r="M14" i="1" s="1"/>
  <c r="M15" i="1" s="1"/>
  <c r="M16" i="1" s="1"/>
  <c r="M17" i="1" s="1"/>
  <c r="M18" i="1" s="1"/>
  <c r="M19" i="1" s="1"/>
  <c r="M20" i="1" s="1"/>
  <c r="M21" i="1" s="1"/>
  <c r="M22" i="1" s="1"/>
  <c r="J11" i="1"/>
  <c r="K11" i="1" s="1"/>
  <c r="K12" i="1" s="1"/>
  <c r="K13" i="1" s="1"/>
  <c r="K14" i="1" s="1"/>
  <c r="K15" i="1" s="1"/>
  <c r="K16" i="1" s="1"/>
  <c r="H11" i="1"/>
  <c r="I11" i="1" s="1"/>
  <c r="I12" i="1" s="1"/>
  <c r="I13" i="1" s="1"/>
  <c r="I14" i="1" s="1"/>
  <c r="I15" i="1" s="1"/>
  <c r="I16" i="1" s="1"/>
  <c r="I17" i="1" s="1"/>
  <c r="I18" i="1" s="1"/>
  <c r="I19" i="1" s="1"/>
  <c r="I20" i="1" s="1"/>
  <c r="I21" i="1" s="1"/>
  <c r="I22" i="1" s="1"/>
  <c r="F11" i="1"/>
  <c r="G11" i="1" s="1"/>
  <c r="G12" i="1" s="1"/>
  <c r="G13" i="1" s="1"/>
  <c r="G14" i="1" s="1"/>
  <c r="G15" i="1" s="1"/>
  <c r="G16" i="1" s="1"/>
  <c r="D11" i="1"/>
  <c r="E11" i="1" s="1"/>
  <c r="E12" i="1" s="1"/>
  <c r="E13" i="1" s="1"/>
  <c r="E14" i="1" s="1"/>
  <c r="E15" i="1" s="1"/>
  <c r="E16" i="1" s="1"/>
  <c r="E17" i="1" s="1"/>
  <c r="E18" i="1" s="1"/>
  <c r="E19" i="1" s="1"/>
  <c r="E20" i="1" s="1"/>
  <c r="E21" i="1" s="1"/>
  <c r="E22" i="1" s="1"/>
  <c r="B11" i="1"/>
  <c r="C11" i="1" s="1"/>
  <c r="C12" i="1" s="1"/>
  <c r="C13" i="1" s="1"/>
  <c r="C14" i="1" s="1"/>
  <c r="C15" i="1" s="1"/>
  <c r="C16" i="1" s="1"/>
  <c r="C17" i="1" l="1"/>
  <c r="C18" i="1" s="1"/>
  <c r="C19" i="1" s="1"/>
  <c r="C20" i="1" s="1"/>
  <c r="C21" i="1" s="1"/>
  <c r="C22" i="1" s="1"/>
  <c r="G17" i="1"/>
  <c r="G18" i="1" s="1"/>
  <c r="G19" i="1" s="1"/>
  <c r="G20" i="1" s="1"/>
  <c r="G21" i="1" s="1"/>
  <c r="G22" i="1" s="1"/>
  <c r="K17" i="1"/>
  <c r="K18" i="1" s="1"/>
  <c r="K19" i="1" s="1"/>
  <c r="K20" i="1" s="1"/>
  <c r="K21" i="1" s="1"/>
  <c r="K22" i="1" s="1"/>
  <c r="O17" i="1"/>
  <c r="O18" i="1" s="1"/>
  <c r="O19" i="1" s="1"/>
  <c r="O20" i="1" s="1"/>
  <c r="O21" i="1" s="1"/>
  <c r="O22" i="1" s="1"/>
  <c r="S17" i="1"/>
  <c r="S18" i="1" s="1"/>
  <c r="S19" i="1" s="1"/>
  <c r="S20" i="1" s="1"/>
  <c r="S21" i="1" s="1"/>
  <c r="S22" i="1" s="1"/>
  <c r="W17" i="1"/>
  <c r="W18" i="1" s="1"/>
  <c r="W19" i="1" s="1"/>
  <c r="W20" i="1" s="1"/>
  <c r="W21" i="1" s="1"/>
  <c r="W22" i="1" s="1"/>
  <c r="AA17" i="1"/>
  <c r="AA18" i="1" s="1"/>
  <c r="AA19" i="1" s="1"/>
  <c r="AA20" i="1" s="1"/>
  <c r="AA21" i="1" s="1"/>
  <c r="AA22" i="1" s="1"/>
</calcChain>
</file>

<file path=xl/sharedStrings.xml><?xml version="1.0" encoding="utf-8"?>
<sst xmlns="http://schemas.openxmlformats.org/spreadsheetml/2006/main" count="99" uniqueCount="25">
  <si>
    <t>CCX</t>
  </si>
  <si>
    <t>AVISTA UTILITY CHARGES</t>
  </si>
  <si>
    <t>$</t>
  </si>
  <si>
    <t>ELECTRIC</t>
  </si>
  <si>
    <t>GAS</t>
  </si>
  <si>
    <t>YTD</t>
  </si>
  <si>
    <t>JAN</t>
  </si>
  <si>
    <t>FEB</t>
  </si>
  <si>
    <t>MAR</t>
  </si>
  <si>
    <t>APR</t>
  </si>
  <si>
    <t>MAY</t>
  </si>
  <si>
    <t>JUN *</t>
  </si>
  <si>
    <t>JUL</t>
  </si>
  <si>
    <t>AUG</t>
  </si>
  <si>
    <t>SEP</t>
  </si>
  <si>
    <t>OCT</t>
  </si>
  <si>
    <t>NOV</t>
  </si>
  <si>
    <t>DEC</t>
  </si>
  <si>
    <t>KWH</t>
  </si>
  <si>
    <t>Therms</t>
  </si>
  <si>
    <t>USEAGE</t>
  </si>
  <si>
    <t>Electric</t>
  </si>
  <si>
    <t>Gas</t>
  </si>
  <si>
    <t>JUN</t>
  </si>
  <si>
    <t>* Service began June 1, 2006;  bill date was June 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</si>
</sst>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&quot;$&quot;* #,##0_);_(&quot;$&quot;* \(#,##0\);_(&quot;$&quot;* &quot;-&quot;??_);_(@_)"/>
    <numFmt numFmtId="165" formatCode="_(* #,##0_);_(* \(#,##0\);_(* &quot;-&quot;??_);_(@_)"/>
  </numFmts>
  <fonts count="6" x14ac:knownFonts="1">
    <font>
      <sz val="10"/>
      <name val="Arial"/>
      <family val="2"/>
    </font>
    <font>
      <sz val="10"/>
      <name val="Arial"/>
      <family val="2"/>
    </font>
    <font>
      <b/>
      <sz val="20"/>
      <name val="Arial"/>
      <family val="2"/>
    </font>
    <font>
      <b/>
      <sz val="16"/>
      <name val="Arial"/>
      <family val="2"/>
    </font>
    <font>
      <b/>
      <sz val="10"/>
      <name val="Arial"/>
      <family val="2"/>
    </font>
    <font>
      <b/>
      <u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8" tint="0.59996337778862885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32">
    <xf numFmtId="0" fontId="0" fillId="0" borderId="0" xfId="0"/>
    <xf numFmtId="0" fontId="2" fillId="0" borderId="0" xfId="0" applyFont="1" applyAlignment="1">
      <alignment horizontal="center"/>
    </xf>
    <xf numFmtId="0" fontId="2" fillId="0" borderId="0" xfId="0" applyFont="1" applyAlignment="1"/>
    <xf numFmtId="0" fontId="3" fillId="0" borderId="0" xfId="0" applyFont="1" applyAlignment="1">
      <alignment horizontal="center"/>
    </xf>
    <xf numFmtId="0" fontId="3" fillId="0" borderId="0" xfId="0" applyFont="1" applyAlignment="1"/>
    <xf numFmtId="0" fontId="3" fillId="0" borderId="0" xfId="0" applyFont="1" applyAlignment="1">
      <alignment horizontal="center"/>
    </xf>
    <xf numFmtId="0" fontId="0" fillId="0" borderId="1" xfId="0" applyBorder="1"/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4" fillId="0" borderId="5" xfId="0" applyFont="1" applyFill="1" applyBorder="1" applyAlignment="1">
      <alignment horizontal="center"/>
    </xf>
    <xf numFmtId="0" fontId="0" fillId="0" borderId="4" xfId="0" applyBorder="1" applyAlignment="1">
      <alignment horizontal="center"/>
    </xf>
    <xf numFmtId="0" fontId="4" fillId="0" borderId="6" xfId="0" applyFont="1" applyBorder="1" applyAlignment="1">
      <alignment horizontal="center"/>
    </xf>
    <xf numFmtId="164" fontId="4" fillId="0" borderId="7" xfId="2" applyNumberFormat="1" applyFont="1" applyFill="1" applyBorder="1" applyAlignment="1">
      <alignment horizontal="center"/>
    </xf>
    <xf numFmtId="0" fontId="4" fillId="2" borderId="7" xfId="0" applyFont="1" applyFill="1" applyBorder="1" applyAlignment="1">
      <alignment horizontal="center"/>
    </xf>
    <xf numFmtId="0" fontId="4" fillId="2" borderId="8" xfId="0" applyFont="1" applyFill="1" applyBorder="1" applyAlignment="1">
      <alignment horizontal="center"/>
    </xf>
    <xf numFmtId="0" fontId="0" fillId="0" borderId="4" xfId="0" applyBorder="1"/>
    <xf numFmtId="165" fontId="1" fillId="0" borderId="0" xfId="1" applyNumberFormat="1" applyBorder="1"/>
    <xf numFmtId="165" fontId="1" fillId="2" borderId="0" xfId="1" applyNumberFormat="1" applyFill="1" applyBorder="1"/>
    <xf numFmtId="165" fontId="1" fillId="2" borderId="5" xfId="1" applyNumberFormat="1" applyFill="1" applyBorder="1"/>
    <xf numFmtId="0" fontId="0" fillId="0" borderId="0" xfId="0" applyBorder="1"/>
    <xf numFmtId="0" fontId="0" fillId="0" borderId="5" xfId="0" applyBorder="1"/>
    <xf numFmtId="0" fontId="4" fillId="0" borderId="7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0" fillId="0" borderId="6" xfId="0" applyBorder="1"/>
    <xf numFmtId="0" fontId="0" fillId="0" borderId="7" xfId="0" applyBorder="1"/>
    <xf numFmtId="0" fontId="0" fillId="0" borderId="8" xfId="0" applyBorder="1"/>
    <xf numFmtId="43" fontId="0" fillId="0" borderId="0" xfId="0" applyNumberFormat="1"/>
    <xf numFmtId="165" fontId="0" fillId="0" borderId="0" xfId="0" applyNumberFormat="1"/>
  </cellXfs>
  <cellStyles count="3">
    <cellStyle name="Comma" xfId="1" builtinId="3"/>
    <cellStyle name="Currency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calcChain" Target="calcChain.xml"/><Relationship Id="rId5" Type="http://schemas.openxmlformats.org/officeDocument/2006/relationships/externalLink" Target="externalLinks/externalLink4.xml"/><Relationship Id="rId10" Type="http://schemas.openxmlformats.org/officeDocument/2006/relationships/sharedStrings" Target="sharedStrings.xml"/><Relationship Id="rId4" Type="http://schemas.openxmlformats.org/officeDocument/2006/relationships/externalLink" Target="externalLinks/externalLink3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TFlores/Teresa/Mostly%20AP/AP%20RECAPS/AVISTA/Avista%202012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TFlores/Teresa/Mostly%20AP/AP%20RECAPS/AVISTA/Avista%202011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TFlores/Teresa/Mostly%20AP/AP%20RECAPS/AVISTA/Avista%202010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TFlores/Teresa/Mostly%20AP/AP%20RECAPS/AVISTA/Avista%202009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TFlores/Teresa/Mostly%20AP/AP%20RECAPS/AVISTA/Avista%202008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TFlores/Teresa/Mostly%20AP/AP%20RECAPS/AVISTA/Avista%202007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ec 12"/>
      <sheetName val="nov 12"/>
      <sheetName val="oct 12"/>
      <sheetName val="sep 12"/>
      <sheetName val="aug 12"/>
      <sheetName val="jul 12"/>
      <sheetName val="jun 12"/>
      <sheetName val="may 12"/>
      <sheetName val="apr 12"/>
      <sheetName val="mar 12"/>
      <sheetName val="feb 12"/>
      <sheetName val="Jan 12"/>
      <sheetName val="feb 13"/>
    </sheetNames>
    <sheetDataSet>
      <sheetData sheetId="0">
        <row r="18">
          <cell r="H18">
            <v>35434.85</v>
          </cell>
        </row>
        <row r="22">
          <cell r="H22">
            <v>14011.1</v>
          </cell>
          <cell r="I22">
            <v>4568.8500000000004</v>
          </cell>
        </row>
        <row r="23">
          <cell r="H23">
            <v>128904</v>
          </cell>
          <cell r="I23">
            <v>6851</v>
          </cell>
        </row>
      </sheetData>
      <sheetData sheetId="1">
        <row r="18">
          <cell r="H18">
            <v>32768.909999999996</v>
          </cell>
        </row>
        <row r="22">
          <cell r="H22">
            <v>14260.649999999998</v>
          </cell>
          <cell r="I22">
            <v>3049.77</v>
          </cell>
        </row>
        <row r="23">
          <cell r="H23">
            <v>135101</v>
          </cell>
          <cell r="I23">
            <v>4391</v>
          </cell>
        </row>
      </sheetData>
      <sheetData sheetId="2">
        <row r="18">
          <cell r="H18">
            <v>35874.780000000006</v>
          </cell>
        </row>
        <row r="22">
          <cell r="H22">
            <v>12750.97</v>
          </cell>
          <cell r="I22">
            <v>891.85</v>
          </cell>
        </row>
        <row r="23">
          <cell r="H23">
            <v>103344</v>
          </cell>
          <cell r="I23">
            <v>1150</v>
          </cell>
        </row>
      </sheetData>
      <sheetData sheetId="3">
        <row r="18">
          <cell r="H18">
            <v>32440.92</v>
          </cell>
        </row>
        <row r="22">
          <cell r="H22">
            <v>15022.7</v>
          </cell>
          <cell r="I22">
            <v>301.49</v>
          </cell>
        </row>
        <row r="23">
          <cell r="H23">
            <v>130778</v>
          </cell>
          <cell r="I23">
            <v>364</v>
          </cell>
        </row>
      </sheetData>
      <sheetData sheetId="4">
        <row r="18">
          <cell r="H18">
            <v>34154.04</v>
          </cell>
        </row>
        <row r="22">
          <cell r="H22">
            <v>13096.44</v>
          </cell>
          <cell r="I22">
            <v>172.22</v>
          </cell>
        </row>
        <row r="23">
          <cell r="H23">
            <v>104875</v>
          </cell>
          <cell r="I23">
            <v>140</v>
          </cell>
        </row>
      </sheetData>
      <sheetData sheetId="5">
        <row r="18">
          <cell r="H18">
            <v>34788.480000000003</v>
          </cell>
        </row>
        <row r="22">
          <cell r="H22">
            <v>18146.350000000002</v>
          </cell>
          <cell r="I22">
            <v>296.76</v>
          </cell>
        </row>
        <row r="23">
          <cell r="H23">
            <v>172001</v>
          </cell>
          <cell r="I23">
            <v>353</v>
          </cell>
        </row>
      </sheetData>
      <sheetData sheetId="6">
        <row r="18">
          <cell r="H18">
            <v>34028.249999999993</v>
          </cell>
        </row>
        <row r="22">
          <cell r="H22">
            <v>11863.029999999999</v>
          </cell>
          <cell r="I22">
            <v>953.58</v>
          </cell>
        </row>
        <row r="23">
          <cell r="H23">
            <v>102655</v>
          </cell>
          <cell r="I23">
            <v>1221</v>
          </cell>
        </row>
      </sheetData>
      <sheetData sheetId="7">
        <row r="18">
          <cell r="H18">
            <v>31859.88</v>
          </cell>
        </row>
        <row r="22">
          <cell r="H22">
            <v>19920.03</v>
          </cell>
          <cell r="I22">
            <v>1676.42</v>
          </cell>
        </row>
        <row r="23">
          <cell r="H23">
            <v>195272</v>
          </cell>
          <cell r="I23">
            <v>2252</v>
          </cell>
        </row>
      </sheetData>
      <sheetData sheetId="8">
        <row r="18">
          <cell r="H18">
            <v>34685.300000000003</v>
          </cell>
        </row>
        <row r="22">
          <cell r="H22">
            <v>22396.58</v>
          </cell>
          <cell r="I22">
            <v>4185.6899999999996</v>
          </cell>
        </row>
        <row r="23">
          <cell r="H23">
            <v>223872</v>
          </cell>
          <cell r="I23">
            <v>5831</v>
          </cell>
        </row>
      </sheetData>
      <sheetData sheetId="9">
        <row r="18">
          <cell r="H18">
            <v>41387.22</v>
          </cell>
        </row>
        <row r="22">
          <cell r="H22">
            <v>19371.78</v>
          </cell>
          <cell r="I22">
            <v>6616.37</v>
          </cell>
        </row>
        <row r="23">
          <cell r="H23">
            <v>189494</v>
          </cell>
          <cell r="I23">
            <v>8976</v>
          </cell>
        </row>
      </sheetData>
      <sheetData sheetId="10">
        <row r="18">
          <cell r="H18">
            <v>37974.329999999994</v>
          </cell>
        </row>
        <row r="22">
          <cell r="H22">
            <v>16941.11</v>
          </cell>
          <cell r="I22">
            <v>9470.98</v>
          </cell>
        </row>
        <row r="23">
          <cell r="H23">
            <v>162074</v>
          </cell>
          <cell r="I23">
            <v>12285</v>
          </cell>
        </row>
      </sheetData>
      <sheetData sheetId="11">
        <row r="18">
          <cell r="H18">
            <v>30960.32</v>
          </cell>
        </row>
        <row r="22">
          <cell r="H22">
            <v>12699.59</v>
          </cell>
          <cell r="I22">
            <v>3429.48</v>
          </cell>
        </row>
        <row r="23">
          <cell r="H23">
            <v>116607</v>
          </cell>
          <cell r="I23">
            <v>4395</v>
          </cell>
        </row>
      </sheetData>
      <sheetData sheetId="1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ec 11"/>
      <sheetName val="nov 11"/>
      <sheetName val="oct 11"/>
      <sheetName val="sep 11"/>
      <sheetName val="aug 11"/>
      <sheetName val="jul 11"/>
      <sheetName val="jun 11"/>
      <sheetName val="may 11"/>
      <sheetName val="apr 11"/>
      <sheetName val="mar 11"/>
      <sheetName val="feb 11"/>
      <sheetName val="Jan 11"/>
    </sheetNames>
    <sheetDataSet>
      <sheetData sheetId="0">
        <row r="18">
          <cell r="H18">
            <v>38608.769999999997</v>
          </cell>
        </row>
        <row r="22">
          <cell r="H22">
            <v>13056.24</v>
          </cell>
          <cell r="I22">
            <v>5777.38</v>
          </cell>
        </row>
        <row r="23">
          <cell r="H23">
            <v>127164</v>
          </cell>
          <cell r="I23">
            <v>7576</v>
          </cell>
        </row>
      </sheetData>
      <sheetData sheetId="1">
        <row r="18">
          <cell r="H18">
            <v>33151.870000000003</v>
          </cell>
        </row>
        <row r="22">
          <cell r="H22">
            <v>13535.1</v>
          </cell>
          <cell r="I22">
            <v>3991.53</v>
          </cell>
        </row>
        <row r="23">
          <cell r="H23">
            <v>137664</v>
          </cell>
          <cell r="I23">
            <v>5231</v>
          </cell>
        </row>
      </sheetData>
      <sheetData sheetId="2">
        <row r="18">
          <cell r="H18">
            <v>36812.380000000005</v>
          </cell>
        </row>
        <row r="22">
          <cell r="H22">
            <v>14341.68</v>
          </cell>
          <cell r="I22">
            <v>833.42</v>
          </cell>
        </row>
        <row r="23">
          <cell r="H23">
            <v>140220</v>
          </cell>
          <cell r="I23">
            <v>1003</v>
          </cell>
        </row>
      </sheetData>
      <sheetData sheetId="3">
        <row r="18">
          <cell r="H18">
            <v>37346.68</v>
          </cell>
        </row>
        <row r="22">
          <cell r="H22">
            <v>15245.89</v>
          </cell>
          <cell r="I22">
            <v>174.2</v>
          </cell>
        </row>
        <row r="23">
          <cell r="H23">
            <v>144675</v>
          </cell>
          <cell r="I23">
            <v>137</v>
          </cell>
        </row>
      </sheetData>
      <sheetData sheetId="4">
        <row r="18">
          <cell r="H18">
            <v>26591.37</v>
          </cell>
        </row>
        <row r="22">
          <cell r="H22">
            <v>8358.2000000000007</v>
          </cell>
          <cell r="I22">
            <v>170.55</v>
          </cell>
        </row>
        <row r="23">
          <cell r="H23">
            <v>67027</v>
          </cell>
          <cell r="I23">
            <v>109</v>
          </cell>
        </row>
      </sheetData>
      <sheetData sheetId="5">
        <row r="18">
          <cell r="H18">
            <v>30155.68</v>
          </cell>
        </row>
        <row r="22">
          <cell r="H22">
            <v>19246.400000000001</v>
          </cell>
          <cell r="I22">
            <v>396.58</v>
          </cell>
        </row>
        <row r="23">
          <cell r="H23">
            <v>177252</v>
          </cell>
          <cell r="I23">
            <v>459</v>
          </cell>
        </row>
      </sheetData>
      <sheetData sheetId="6">
        <row r="18">
          <cell r="H18">
            <v>33161.61</v>
          </cell>
        </row>
        <row r="22">
          <cell r="H22">
            <v>11655.59</v>
          </cell>
          <cell r="I22">
            <v>974.08</v>
          </cell>
        </row>
        <row r="23">
          <cell r="H23">
            <v>111233</v>
          </cell>
          <cell r="I23">
            <v>1158</v>
          </cell>
        </row>
      </sheetData>
      <sheetData sheetId="7">
        <row r="18">
          <cell r="H18">
            <v>35431.410000000003</v>
          </cell>
        </row>
        <row r="22">
          <cell r="H22">
            <v>17914.39</v>
          </cell>
          <cell r="I22">
            <v>2963.69</v>
          </cell>
        </row>
        <row r="23">
          <cell r="H23">
            <v>183977</v>
          </cell>
          <cell r="I23">
            <v>3775</v>
          </cell>
        </row>
      </sheetData>
      <sheetData sheetId="8">
        <row r="18">
          <cell r="H18">
            <v>34421.310000000005</v>
          </cell>
        </row>
        <row r="22">
          <cell r="H22">
            <v>22405.79</v>
          </cell>
          <cell r="I22">
            <v>5150.97</v>
          </cell>
        </row>
        <row r="23">
          <cell r="H23">
            <v>243264</v>
          </cell>
          <cell r="I23">
            <v>6652</v>
          </cell>
        </row>
      </sheetData>
      <sheetData sheetId="9">
        <row r="18">
          <cell r="H18">
            <v>37376.449999999997</v>
          </cell>
        </row>
        <row r="22">
          <cell r="H22">
            <v>17958.89</v>
          </cell>
          <cell r="I22">
            <v>6853.21</v>
          </cell>
        </row>
        <row r="23">
          <cell r="H23">
            <v>183264</v>
          </cell>
          <cell r="I23">
            <v>8891</v>
          </cell>
        </row>
      </sheetData>
      <sheetData sheetId="10">
        <row r="18">
          <cell r="H18">
            <v>33472.07</v>
          </cell>
        </row>
        <row r="22">
          <cell r="H22">
            <v>16769.37</v>
          </cell>
          <cell r="I22">
            <v>7285.81</v>
          </cell>
        </row>
        <row r="23">
          <cell r="H23">
            <v>166250</v>
          </cell>
          <cell r="I23">
            <v>9460</v>
          </cell>
        </row>
      </sheetData>
      <sheetData sheetId="11">
        <row r="18">
          <cell r="H18">
            <v>31479.37</v>
          </cell>
        </row>
        <row r="22">
          <cell r="H22">
            <v>14949.09</v>
          </cell>
          <cell r="I22">
            <v>6597.01</v>
          </cell>
        </row>
        <row r="23">
          <cell r="H23">
            <v>148615</v>
          </cell>
          <cell r="I23">
            <v>8554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ec 10"/>
      <sheetName val="nov 10"/>
      <sheetName val="oct 10"/>
      <sheetName val="sep 10"/>
      <sheetName val="aug 10"/>
      <sheetName val="jul 10"/>
      <sheetName val="jun 10"/>
      <sheetName val="may 10"/>
      <sheetName val="apr 10"/>
      <sheetName val="mar 10"/>
      <sheetName val="feb 10"/>
      <sheetName val="jan 10"/>
      <sheetName val="Sheet1"/>
    </sheetNames>
    <sheetDataSet>
      <sheetData sheetId="0">
        <row r="18">
          <cell r="H18">
            <v>40036.43</v>
          </cell>
        </row>
        <row r="22">
          <cell r="H22">
            <v>15075.390000000001</v>
          </cell>
          <cell r="I22">
            <v>6883.96</v>
          </cell>
        </row>
        <row r="23">
          <cell r="H23">
            <v>160510</v>
          </cell>
          <cell r="I23">
            <v>8991</v>
          </cell>
        </row>
      </sheetData>
      <sheetData sheetId="1">
        <row r="18">
          <cell r="H18">
            <v>29145.299999999996</v>
          </cell>
        </row>
        <row r="22">
          <cell r="H22">
            <v>14276.96</v>
          </cell>
          <cell r="I22">
            <v>2626.12</v>
          </cell>
        </row>
        <row r="23">
          <cell r="H23">
            <v>153658</v>
          </cell>
          <cell r="I23">
            <v>3471</v>
          </cell>
        </row>
      </sheetData>
      <sheetData sheetId="2">
        <row r="18">
          <cell r="H18">
            <v>38257.75</v>
          </cell>
        </row>
        <row r="22">
          <cell r="H22">
            <v>15194.84</v>
          </cell>
          <cell r="I22">
            <v>520.58000000000004</v>
          </cell>
        </row>
        <row r="23">
          <cell r="H23">
            <v>152012</v>
          </cell>
          <cell r="I23">
            <v>649</v>
          </cell>
        </row>
      </sheetData>
      <sheetData sheetId="3">
        <row r="18">
          <cell r="H18">
            <v>31744.52</v>
          </cell>
        </row>
        <row r="22">
          <cell r="H22">
            <v>17913.609999999997</v>
          </cell>
          <cell r="I22">
            <v>220.58</v>
          </cell>
        </row>
        <row r="23">
          <cell r="H23">
            <v>190416</v>
          </cell>
          <cell r="I23">
            <v>263</v>
          </cell>
        </row>
      </sheetData>
      <sheetData sheetId="4">
        <row r="18">
          <cell r="H18">
            <v>34376.42</v>
          </cell>
        </row>
        <row r="22">
          <cell r="H22">
            <v>19358.2</v>
          </cell>
          <cell r="I22">
            <v>166.89</v>
          </cell>
        </row>
        <row r="23">
          <cell r="H23">
            <v>213871</v>
          </cell>
          <cell r="I23">
            <v>157</v>
          </cell>
        </row>
      </sheetData>
      <sheetData sheetId="5">
        <row r="18">
          <cell r="H18">
            <v>28360.080000000002</v>
          </cell>
        </row>
        <row r="22">
          <cell r="H22">
            <v>13011.859999999999</v>
          </cell>
          <cell r="I22">
            <v>162.16999999999999</v>
          </cell>
        </row>
        <row r="23">
          <cell r="H23">
            <v>127166</v>
          </cell>
          <cell r="I23">
            <v>114</v>
          </cell>
        </row>
      </sheetData>
      <sheetData sheetId="6">
        <row r="18">
          <cell r="H18">
            <v>29697.53</v>
          </cell>
        </row>
        <row r="22">
          <cell r="H22">
            <v>13450.829999999998</v>
          </cell>
          <cell r="I22">
            <v>991.46</v>
          </cell>
        </row>
        <row r="23">
          <cell r="H23">
            <v>140686</v>
          </cell>
          <cell r="I23">
            <v>1281</v>
          </cell>
        </row>
      </sheetData>
      <sheetData sheetId="7">
        <row r="18">
          <cell r="H18">
            <v>30207.699999999997</v>
          </cell>
        </row>
        <row r="22">
          <cell r="H22">
            <v>15985.59</v>
          </cell>
          <cell r="I22">
            <v>1876.04</v>
          </cell>
        </row>
        <row r="23">
          <cell r="H23">
            <v>167758</v>
          </cell>
          <cell r="I23">
            <v>2536</v>
          </cell>
        </row>
      </sheetData>
      <sheetData sheetId="8">
        <row r="18">
          <cell r="H18">
            <v>34234.550000000003</v>
          </cell>
        </row>
        <row r="22">
          <cell r="H22">
            <v>17830.37</v>
          </cell>
          <cell r="I22">
            <v>3793.38</v>
          </cell>
        </row>
        <row r="23">
          <cell r="H23">
            <v>199316</v>
          </cell>
          <cell r="I23">
            <v>5342</v>
          </cell>
        </row>
      </sheetData>
      <sheetData sheetId="9">
        <row r="18">
          <cell r="H18">
            <v>37427.069999999992</v>
          </cell>
        </row>
        <row r="22">
          <cell r="H22">
            <v>17507.46</v>
          </cell>
          <cell r="I22">
            <v>4078.2</v>
          </cell>
        </row>
        <row r="23">
          <cell r="H23">
            <v>192860</v>
          </cell>
          <cell r="I23">
            <v>5836</v>
          </cell>
        </row>
      </sheetData>
      <sheetData sheetId="10">
        <row r="18">
          <cell r="H18">
            <v>44559.64</v>
          </cell>
        </row>
        <row r="22">
          <cell r="H22">
            <v>16445.379999999997</v>
          </cell>
          <cell r="I22">
            <v>4445.99</v>
          </cell>
        </row>
        <row r="23">
          <cell r="H23">
            <v>162175</v>
          </cell>
          <cell r="I23">
            <v>6374</v>
          </cell>
        </row>
      </sheetData>
      <sheetData sheetId="11">
        <row r="18">
          <cell r="H18">
            <v>33530.509999999995</v>
          </cell>
        </row>
        <row r="22">
          <cell r="H22">
            <v>13686.619999999999</v>
          </cell>
          <cell r="I22">
            <v>5174.3100000000004</v>
          </cell>
        </row>
        <row r="23">
          <cell r="H23">
            <v>138897</v>
          </cell>
          <cell r="I23">
            <v>7453</v>
          </cell>
        </row>
      </sheetData>
      <sheetData sheetId="12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ec 09"/>
      <sheetName val="nov 09"/>
      <sheetName val="oct 09"/>
      <sheetName val="sep 09"/>
      <sheetName val="aug 09"/>
      <sheetName val="jul 09"/>
      <sheetName val="jun 09"/>
      <sheetName val="may 09"/>
      <sheetName val="apr 09"/>
      <sheetName val="mar 09"/>
      <sheetName val="feb 09"/>
      <sheetName val="jan 09"/>
    </sheetNames>
    <sheetDataSet>
      <sheetData sheetId="0">
        <row r="19">
          <cell r="H19">
            <v>33850.479999999996</v>
          </cell>
        </row>
        <row r="23">
          <cell r="H23">
            <v>11080.449999999999</v>
          </cell>
          <cell r="I23">
            <v>4749.41</v>
          </cell>
        </row>
        <row r="24">
          <cell r="H24">
            <v>117199</v>
          </cell>
          <cell r="I24">
            <v>6842</v>
          </cell>
        </row>
      </sheetData>
      <sheetData sheetId="1">
        <row r="18">
          <cell r="H18">
            <v>31964.879999999997</v>
          </cell>
        </row>
        <row r="22">
          <cell r="H22">
            <v>14234.38</v>
          </cell>
          <cell r="I22">
            <v>2392.5100000000002</v>
          </cell>
        </row>
        <row r="23">
          <cell r="H23">
            <v>142219</v>
          </cell>
          <cell r="I23">
            <v>2863</v>
          </cell>
        </row>
      </sheetData>
      <sheetData sheetId="2">
        <row r="18">
          <cell r="H18">
            <v>35491.709999999992</v>
          </cell>
        </row>
        <row r="22">
          <cell r="H22">
            <v>17067.489999999998</v>
          </cell>
          <cell r="I22">
            <v>3331.8</v>
          </cell>
        </row>
        <row r="23">
          <cell r="H23">
            <v>167799</v>
          </cell>
          <cell r="I23">
            <v>3276</v>
          </cell>
        </row>
      </sheetData>
      <sheetData sheetId="3">
        <row r="18">
          <cell r="H18">
            <v>35202.259999999995</v>
          </cell>
        </row>
        <row r="22">
          <cell r="H22">
            <v>15185.58</v>
          </cell>
          <cell r="I22">
            <v>241.57</v>
          </cell>
        </row>
        <row r="23">
          <cell r="H23">
            <v>144929</v>
          </cell>
          <cell r="I23">
            <v>212</v>
          </cell>
        </row>
      </sheetData>
      <sheetData sheetId="4">
        <row r="18">
          <cell r="H18">
            <v>31483.14</v>
          </cell>
        </row>
        <row r="22">
          <cell r="H22">
            <v>18217.949999999997</v>
          </cell>
          <cell r="I22">
            <v>232.01</v>
          </cell>
        </row>
        <row r="23">
          <cell r="H23">
            <v>179846</v>
          </cell>
          <cell r="I23">
            <v>203</v>
          </cell>
        </row>
      </sheetData>
      <sheetData sheetId="5">
        <row r="18">
          <cell r="H18">
            <v>28078.339999999997</v>
          </cell>
        </row>
        <row r="22">
          <cell r="H22">
            <v>16085.43</v>
          </cell>
          <cell r="I22">
            <v>342.48</v>
          </cell>
        </row>
        <row r="23">
          <cell r="H23">
            <v>157164</v>
          </cell>
          <cell r="I23">
            <v>307</v>
          </cell>
        </row>
      </sheetData>
      <sheetData sheetId="6">
        <row r="18">
          <cell r="H18">
            <v>32887.58</v>
          </cell>
        </row>
        <row r="22">
          <cell r="H22">
            <v>10780.14</v>
          </cell>
          <cell r="I22">
            <v>321.14</v>
          </cell>
        </row>
        <row r="23">
          <cell r="H23">
            <v>102701</v>
          </cell>
          <cell r="I23">
            <v>277</v>
          </cell>
        </row>
      </sheetData>
      <sheetData sheetId="7">
        <row r="18">
          <cell r="H18">
            <v>26744.469999999998</v>
          </cell>
        </row>
        <row r="22">
          <cell r="H22">
            <v>19352.64</v>
          </cell>
          <cell r="I22">
            <v>3245.02</v>
          </cell>
        </row>
        <row r="23">
          <cell r="H23">
            <v>197054</v>
          </cell>
          <cell r="I23">
            <v>2886</v>
          </cell>
        </row>
      </sheetData>
      <sheetData sheetId="8">
        <row r="18">
          <cell r="H18">
            <v>34313.060000000005</v>
          </cell>
        </row>
        <row r="22">
          <cell r="H22">
            <v>22268.35</v>
          </cell>
          <cell r="I22">
            <v>7200.89</v>
          </cell>
        </row>
        <row r="23">
          <cell r="H23">
            <v>246180</v>
          </cell>
          <cell r="I23">
            <v>6503</v>
          </cell>
        </row>
      </sheetData>
      <sheetData sheetId="9">
        <row r="18">
          <cell r="H18">
            <v>34827.65</v>
          </cell>
        </row>
        <row r="22">
          <cell r="H22">
            <v>18480.509999999998</v>
          </cell>
          <cell r="I22">
            <v>9149.86</v>
          </cell>
        </row>
        <row r="23">
          <cell r="H23">
            <v>195360</v>
          </cell>
          <cell r="I23">
            <v>8285</v>
          </cell>
        </row>
      </sheetData>
      <sheetData sheetId="10">
        <row r="18">
          <cell r="H18">
            <v>35281.67</v>
          </cell>
        </row>
        <row r="22">
          <cell r="H22">
            <v>18705.449999999997</v>
          </cell>
          <cell r="I22">
            <v>12317.21</v>
          </cell>
        </row>
        <row r="23">
          <cell r="H23">
            <v>200585</v>
          </cell>
          <cell r="I23">
            <v>11231</v>
          </cell>
        </row>
      </sheetData>
      <sheetData sheetId="11">
        <row r="18">
          <cell r="H18">
            <v>36083.360000000001</v>
          </cell>
        </row>
        <row r="22">
          <cell r="H22">
            <v>16290.919999999998</v>
          </cell>
          <cell r="I22">
            <v>14206.42</v>
          </cell>
        </row>
        <row r="23">
          <cell r="H23">
            <v>186648</v>
          </cell>
          <cell r="I23">
            <v>12808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ec 08"/>
      <sheetName val="nov 08"/>
      <sheetName val="oct 08"/>
      <sheetName val="sep 08"/>
      <sheetName val="aug 08"/>
      <sheetName val="jul 08"/>
      <sheetName val="jun 08"/>
      <sheetName val="may 08"/>
      <sheetName val="apr 08"/>
      <sheetName val="mar 08"/>
      <sheetName val="feb 08"/>
      <sheetName val="jan 08"/>
    </sheetNames>
    <sheetDataSet>
      <sheetData sheetId="0">
        <row r="18">
          <cell r="H18">
            <v>33672.230000000003</v>
          </cell>
        </row>
        <row r="22">
          <cell r="H22">
            <v>13673.839999999998</v>
          </cell>
          <cell r="I22">
            <v>8646.7999999999993</v>
          </cell>
        </row>
        <row r="23">
          <cell r="H23">
            <v>156976</v>
          </cell>
          <cell r="I23">
            <v>7822</v>
          </cell>
        </row>
      </sheetData>
      <sheetData sheetId="1">
        <row r="18">
          <cell r="H18">
            <v>27783.43</v>
          </cell>
        </row>
        <row r="22">
          <cell r="H22">
            <v>13207.57</v>
          </cell>
          <cell r="I22">
            <v>5031.3100000000004</v>
          </cell>
        </row>
        <row r="23">
          <cell r="H23">
            <v>145341</v>
          </cell>
          <cell r="I23">
            <v>4531</v>
          </cell>
        </row>
      </sheetData>
      <sheetData sheetId="2">
        <row r="18">
          <cell r="H18">
            <v>29747.819999999996</v>
          </cell>
        </row>
        <row r="22">
          <cell r="H22">
            <v>15502.039999999999</v>
          </cell>
          <cell r="I22">
            <v>2618.12</v>
          </cell>
        </row>
        <row r="23">
          <cell r="H23">
            <v>167974</v>
          </cell>
          <cell r="I23">
            <v>2326</v>
          </cell>
        </row>
      </sheetData>
      <sheetData sheetId="3">
        <row r="18">
          <cell r="H18">
            <v>28469.81</v>
          </cell>
        </row>
        <row r="22">
          <cell r="H22">
            <v>13554.38</v>
          </cell>
          <cell r="I22">
            <v>322.45999999999998</v>
          </cell>
        </row>
        <row r="23">
          <cell r="H23">
            <v>147430</v>
          </cell>
          <cell r="I23">
            <v>265</v>
          </cell>
        </row>
      </sheetData>
      <sheetData sheetId="4">
        <row r="18">
          <cell r="H18">
            <v>31992.899999999998</v>
          </cell>
        </row>
        <row r="22">
          <cell r="H22">
            <v>12607.54</v>
          </cell>
          <cell r="I22">
            <v>232.1</v>
          </cell>
        </row>
        <row r="23">
          <cell r="H23">
            <v>136222</v>
          </cell>
          <cell r="I23">
            <v>171</v>
          </cell>
        </row>
      </sheetData>
      <sheetData sheetId="5">
        <row r="18">
          <cell r="H18">
            <v>25961.209999999995</v>
          </cell>
        </row>
        <row r="22">
          <cell r="H22">
            <v>15286.57</v>
          </cell>
          <cell r="I22">
            <v>245.04</v>
          </cell>
        </row>
        <row r="23">
          <cell r="H23">
            <v>158097</v>
          </cell>
          <cell r="I23">
            <v>196</v>
          </cell>
        </row>
      </sheetData>
      <sheetData sheetId="6">
        <row r="18">
          <cell r="H18">
            <v>31632.409999999993</v>
          </cell>
        </row>
        <row r="22">
          <cell r="H22">
            <v>14251.74</v>
          </cell>
          <cell r="I22">
            <v>817.51</v>
          </cell>
        </row>
        <row r="23">
          <cell r="H23">
            <v>154671</v>
          </cell>
          <cell r="I23">
            <v>692</v>
          </cell>
        </row>
      </sheetData>
      <sheetData sheetId="7">
        <row r="18">
          <cell r="H18">
            <v>33247.89</v>
          </cell>
        </row>
        <row r="22">
          <cell r="H22">
            <v>14480.23</v>
          </cell>
          <cell r="I22">
            <v>4438.32</v>
          </cell>
        </row>
        <row r="23">
          <cell r="H23">
            <v>161517</v>
          </cell>
          <cell r="I23">
            <v>3998</v>
          </cell>
        </row>
      </sheetData>
      <sheetData sheetId="8">
        <row r="18">
          <cell r="H18">
            <v>33138</v>
          </cell>
        </row>
        <row r="22">
          <cell r="H22">
            <v>17589.429999999997</v>
          </cell>
          <cell r="I22">
            <v>8458.67</v>
          </cell>
        </row>
        <row r="23">
          <cell r="H23">
            <v>206592</v>
          </cell>
          <cell r="I23">
            <v>7691</v>
          </cell>
        </row>
      </sheetData>
      <sheetData sheetId="9">
        <row r="18">
          <cell r="H18">
            <v>30073.919999999998</v>
          </cell>
        </row>
        <row r="22">
          <cell r="H22">
            <v>17933.579999999998</v>
          </cell>
          <cell r="I22">
            <v>8201.75</v>
          </cell>
        </row>
        <row r="23">
          <cell r="H23">
            <v>209995</v>
          </cell>
          <cell r="I23">
            <v>7455</v>
          </cell>
        </row>
      </sheetData>
      <sheetData sheetId="10">
        <row r="18">
          <cell r="H18">
            <v>35150.540000000008</v>
          </cell>
        </row>
        <row r="22">
          <cell r="H22">
            <v>18620.329999999998</v>
          </cell>
          <cell r="I22">
            <v>20442.419999999998</v>
          </cell>
        </row>
        <row r="23">
          <cell r="H23">
            <v>223342</v>
          </cell>
          <cell r="I23">
            <v>18699</v>
          </cell>
        </row>
      </sheetData>
      <sheetData sheetId="11">
        <row r="18">
          <cell r="H18">
            <v>32748.47</v>
          </cell>
        </row>
        <row r="22">
          <cell r="H22">
            <v>14082.029999999999</v>
          </cell>
          <cell r="I22">
            <v>11641.68</v>
          </cell>
        </row>
        <row r="23">
          <cell r="H23">
            <v>169901</v>
          </cell>
          <cell r="I23">
            <v>10670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ec 07"/>
      <sheetName val="nov 07"/>
      <sheetName val="oct 07"/>
      <sheetName val="sep 07"/>
      <sheetName val="aug 07"/>
      <sheetName val="jul 07"/>
      <sheetName val="jun 07"/>
      <sheetName val="may 07"/>
      <sheetName val="apr 07"/>
      <sheetName val="mar 07"/>
      <sheetName val="feb 07"/>
      <sheetName val="jan 07"/>
      <sheetName val="jan 08"/>
    </sheetNames>
    <sheetDataSet>
      <sheetData sheetId="0">
        <row r="18">
          <cell r="H18">
            <v>36979.700000000004</v>
          </cell>
        </row>
        <row r="22">
          <cell r="H22">
            <v>16204.09</v>
          </cell>
          <cell r="I22">
            <v>13485.37</v>
          </cell>
        </row>
        <row r="23">
          <cell r="H23">
            <v>214795</v>
          </cell>
          <cell r="I23">
            <v>12502</v>
          </cell>
        </row>
      </sheetData>
      <sheetData sheetId="1">
        <row r="18">
          <cell r="H18">
            <v>29080.86</v>
          </cell>
        </row>
        <row r="22">
          <cell r="H22">
            <v>14702.6</v>
          </cell>
          <cell r="I22">
            <v>5224.55</v>
          </cell>
        </row>
        <row r="23">
          <cell r="H23">
            <v>177480</v>
          </cell>
          <cell r="I23">
            <v>4639</v>
          </cell>
        </row>
      </sheetData>
      <sheetData sheetId="2">
        <row r="18">
          <cell r="H18">
            <v>27592.560000000001</v>
          </cell>
        </row>
        <row r="22">
          <cell r="H22">
            <v>14233.64</v>
          </cell>
          <cell r="I22">
            <v>3595.59</v>
          </cell>
        </row>
        <row r="23">
          <cell r="H23">
            <v>177778</v>
          </cell>
          <cell r="I23">
            <v>3055</v>
          </cell>
        </row>
      </sheetData>
      <sheetData sheetId="3">
        <row r="18">
          <cell r="H18">
            <v>26816.07</v>
          </cell>
        </row>
        <row r="22">
          <cell r="H22">
            <v>15284.99</v>
          </cell>
          <cell r="I22">
            <v>442.21</v>
          </cell>
        </row>
        <row r="23">
          <cell r="H23">
            <v>191314</v>
          </cell>
          <cell r="I23">
            <v>351</v>
          </cell>
        </row>
      </sheetData>
      <sheetData sheetId="4">
        <row r="18">
          <cell r="H18">
            <v>29217.329999999998</v>
          </cell>
        </row>
        <row r="22">
          <cell r="H22">
            <v>15189.439999999999</v>
          </cell>
          <cell r="I22">
            <v>471.48</v>
          </cell>
        </row>
        <row r="23">
          <cell r="H23">
            <v>184959</v>
          </cell>
          <cell r="I23">
            <v>375</v>
          </cell>
        </row>
      </sheetData>
      <sheetData sheetId="5">
        <row r="18">
          <cell r="H18">
            <v>31233.809999999998</v>
          </cell>
        </row>
        <row r="22">
          <cell r="H22">
            <v>16577.77</v>
          </cell>
          <cell r="I22">
            <v>510.49</v>
          </cell>
        </row>
        <row r="23">
          <cell r="H23">
            <v>200755</v>
          </cell>
          <cell r="I23">
            <v>407</v>
          </cell>
        </row>
      </sheetData>
      <sheetData sheetId="6">
        <row r="18">
          <cell r="H18">
            <v>27869.32</v>
          </cell>
        </row>
        <row r="22">
          <cell r="H22">
            <v>11916.14</v>
          </cell>
          <cell r="I22">
            <v>1347.25</v>
          </cell>
        </row>
        <row r="23">
          <cell r="H23">
            <v>149433</v>
          </cell>
          <cell r="I23">
            <v>1099</v>
          </cell>
        </row>
      </sheetData>
      <sheetData sheetId="7">
        <row r="18">
          <cell r="H18">
            <v>30268.6</v>
          </cell>
        </row>
        <row r="22">
          <cell r="H22">
            <v>16828.68</v>
          </cell>
          <cell r="I22">
            <v>3304.78</v>
          </cell>
        </row>
        <row r="23">
          <cell r="H23">
            <v>220949</v>
          </cell>
          <cell r="I23">
            <v>2802</v>
          </cell>
        </row>
      </sheetData>
      <sheetData sheetId="8">
        <row r="18">
          <cell r="H18">
            <v>27981.169999999995</v>
          </cell>
        </row>
        <row r="22">
          <cell r="H22">
            <v>17946.990000000002</v>
          </cell>
          <cell r="I22">
            <v>8217.56</v>
          </cell>
        </row>
        <row r="23">
          <cell r="H23">
            <v>227364</v>
          </cell>
          <cell r="I23">
            <v>7076</v>
          </cell>
        </row>
      </sheetData>
      <sheetData sheetId="9">
        <row r="18">
          <cell r="H18">
            <v>33291.61</v>
          </cell>
        </row>
        <row r="22">
          <cell r="H22">
            <v>16528.59</v>
          </cell>
          <cell r="I22">
            <v>10327.959999999999</v>
          </cell>
        </row>
        <row r="23">
          <cell r="H23">
            <v>210876</v>
          </cell>
          <cell r="I23">
            <v>8912</v>
          </cell>
        </row>
      </sheetData>
      <sheetData sheetId="10">
        <row r="18">
          <cell r="H18">
            <v>36713.340000000004</v>
          </cell>
        </row>
        <row r="22">
          <cell r="H22">
            <v>21455.43</v>
          </cell>
          <cell r="I22">
            <v>24595.02</v>
          </cell>
        </row>
        <row r="23">
          <cell r="H23">
            <v>290885</v>
          </cell>
          <cell r="I23">
            <v>21324</v>
          </cell>
        </row>
      </sheetData>
      <sheetData sheetId="11">
        <row r="18">
          <cell r="H18">
            <v>34084.449999999997</v>
          </cell>
        </row>
        <row r="22">
          <cell r="H22">
            <v>20648.890000000003</v>
          </cell>
          <cell r="I22">
            <v>15485.58</v>
          </cell>
        </row>
        <row r="23">
          <cell r="H23">
            <v>275093</v>
          </cell>
          <cell r="I23">
            <v>13399</v>
          </cell>
        </row>
      </sheetData>
      <sheetData sheetId="12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C68"/>
  <sheetViews>
    <sheetView tabSelected="1" zoomScale="75" workbookViewId="0">
      <pane xSplit="1" ySplit="10" topLeftCell="B11" activePane="bottomRight" state="frozen"/>
      <selection pane="topRight" activeCell="B1" sqref="B1"/>
      <selection pane="bottomLeft" activeCell="A11" sqref="A11"/>
      <selection pane="bottomRight" activeCell="A14" sqref="A14"/>
    </sheetView>
  </sheetViews>
  <sheetFormatPr defaultRowHeight="13.2" x14ac:dyDescent="0.25"/>
  <cols>
    <col min="1" max="1" width="10.88671875" customWidth="1"/>
    <col min="2" max="2" width="12" bestFit="1" customWidth="1"/>
    <col min="3" max="3" width="10.88671875" customWidth="1"/>
    <col min="4" max="4" width="11.5546875" bestFit="1" customWidth="1"/>
    <col min="5" max="5" width="10.88671875" customWidth="1"/>
    <col min="6" max="6" width="12" bestFit="1" customWidth="1"/>
    <col min="7" max="7" width="10.88671875" customWidth="1"/>
    <col min="8" max="8" width="11.5546875" bestFit="1" customWidth="1"/>
    <col min="9" max="9" width="10.88671875" customWidth="1"/>
    <col min="10" max="10" width="12" bestFit="1" customWidth="1"/>
    <col min="11" max="11" width="10.88671875" customWidth="1"/>
    <col min="12" max="12" width="11.5546875" bestFit="1" customWidth="1"/>
    <col min="13" max="13" width="10.88671875" customWidth="1"/>
    <col min="14" max="14" width="12" bestFit="1" customWidth="1"/>
    <col min="15" max="15" width="10.88671875" customWidth="1"/>
    <col min="16" max="16" width="11.5546875" bestFit="1" customWidth="1"/>
    <col min="17" max="17" width="10.88671875" customWidth="1"/>
    <col min="18" max="18" width="12" bestFit="1" customWidth="1"/>
    <col min="19" max="19" width="10.88671875" customWidth="1"/>
    <col min="20" max="20" width="11.5546875" bestFit="1" customWidth="1"/>
    <col min="21" max="21" width="10.88671875" customWidth="1"/>
    <col min="22" max="22" width="12" bestFit="1" customWidth="1"/>
    <col min="23" max="23" width="10.88671875" customWidth="1"/>
    <col min="24" max="24" width="11.5546875" bestFit="1" customWidth="1"/>
    <col min="25" max="25" width="10.88671875" customWidth="1"/>
    <col min="26" max="26" width="12" bestFit="1" customWidth="1"/>
    <col min="27" max="27" width="10.88671875" customWidth="1"/>
    <col min="28" max="28" width="11.5546875" bestFit="1" customWidth="1"/>
    <col min="29" max="29" width="10.88671875" customWidth="1"/>
  </cols>
  <sheetData>
    <row r="1" spans="1:29" ht="24" customHeight="1" x14ac:dyDescent="0.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2"/>
      <c r="W1" s="2"/>
      <c r="X1" s="2"/>
      <c r="Y1" s="2"/>
      <c r="Z1" s="2"/>
      <c r="AA1" s="2"/>
      <c r="AB1" s="2"/>
      <c r="AC1" s="2"/>
    </row>
    <row r="2" spans="1:29" ht="21" x14ac:dyDescent="0.4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4"/>
      <c r="W2" s="4"/>
      <c r="X2" s="4"/>
      <c r="Y2" s="4"/>
      <c r="Z2" s="4"/>
      <c r="AA2" s="4"/>
      <c r="AB2" s="4"/>
      <c r="AC2" s="4"/>
    </row>
    <row r="3" spans="1:29" ht="21" x14ac:dyDescent="0.4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</row>
    <row r="4" spans="1:29" ht="21" x14ac:dyDescent="0.4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</row>
    <row r="7" spans="1:29" x14ac:dyDescent="0.25">
      <c r="A7" s="6"/>
      <c r="B7" s="7">
        <v>2012</v>
      </c>
      <c r="C7" s="7"/>
      <c r="D7" s="7"/>
      <c r="E7" s="8"/>
      <c r="F7" s="7">
        <v>2011</v>
      </c>
      <c r="G7" s="7"/>
      <c r="H7" s="7"/>
      <c r="I7" s="8"/>
      <c r="J7" s="7">
        <v>2010</v>
      </c>
      <c r="K7" s="7"/>
      <c r="L7" s="7"/>
      <c r="M7" s="8"/>
      <c r="N7" s="7">
        <v>2009</v>
      </c>
      <c r="O7" s="7"/>
      <c r="P7" s="7"/>
      <c r="Q7" s="8"/>
      <c r="R7" s="7">
        <v>2008</v>
      </c>
      <c r="S7" s="7"/>
      <c r="T7" s="7"/>
      <c r="U7" s="8"/>
      <c r="V7" s="7">
        <v>2007</v>
      </c>
      <c r="W7" s="7"/>
      <c r="X7" s="7"/>
      <c r="Y7" s="8"/>
      <c r="Z7" s="7">
        <v>2006</v>
      </c>
      <c r="AA7" s="7"/>
      <c r="AB7" s="7"/>
      <c r="AC7" s="8"/>
    </row>
    <row r="8" spans="1:29" x14ac:dyDescent="0.25">
      <c r="A8" s="9" t="s">
        <v>2</v>
      </c>
      <c r="B8" s="10" t="s">
        <v>3</v>
      </c>
      <c r="C8" s="11"/>
      <c r="D8" s="10" t="s">
        <v>4</v>
      </c>
      <c r="E8" s="12"/>
      <c r="F8" s="10" t="s">
        <v>3</v>
      </c>
      <c r="G8" s="11"/>
      <c r="H8" s="10" t="s">
        <v>4</v>
      </c>
      <c r="I8" s="12"/>
      <c r="J8" s="10" t="s">
        <v>3</v>
      </c>
      <c r="K8" s="11"/>
      <c r="L8" s="10" t="s">
        <v>4</v>
      </c>
      <c r="M8" s="12"/>
      <c r="N8" s="10" t="s">
        <v>3</v>
      </c>
      <c r="O8" s="11"/>
      <c r="P8" s="10" t="s">
        <v>4</v>
      </c>
      <c r="Q8" s="12"/>
      <c r="R8" s="10" t="s">
        <v>3</v>
      </c>
      <c r="S8" s="11"/>
      <c r="T8" s="10" t="s">
        <v>4</v>
      </c>
      <c r="U8" s="12"/>
      <c r="V8" s="10" t="s">
        <v>3</v>
      </c>
      <c r="W8" s="11"/>
      <c r="X8" s="10" t="s">
        <v>4</v>
      </c>
      <c r="Y8" s="12"/>
      <c r="Z8" s="10" t="s">
        <v>3</v>
      </c>
      <c r="AA8" s="11"/>
      <c r="AB8" s="10" t="s">
        <v>4</v>
      </c>
      <c r="AC8" s="12"/>
    </row>
    <row r="9" spans="1:29" x14ac:dyDescent="0.25">
      <c r="A9" s="13"/>
      <c r="B9" s="10"/>
      <c r="C9" s="11"/>
      <c r="D9" s="10"/>
      <c r="E9" s="12"/>
      <c r="F9" s="10"/>
      <c r="G9" s="11"/>
      <c r="H9" s="10"/>
      <c r="I9" s="12"/>
      <c r="J9" s="10"/>
      <c r="K9" s="11"/>
      <c r="L9" s="10"/>
      <c r="M9" s="12"/>
      <c r="N9" s="10"/>
      <c r="O9" s="11"/>
      <c r="P9" s="10"/>
      <c r="Q9" s="12"/>
      <c r="R9" s="10"/>
      <c r="S9" s="11"/>
      <c r="T9" s="10"/>
      <c r="U9" s="12"/>
      <c r="V9" s="10"/>
      <c r="W9" s="11"/>
      <c r="X9" s="10"/>
      <c r="Y9" s="12"/>
      <c r="Z9" s="10"/>
      <c r="AA9" s="11"/>
      <c r="AB9" s="10"/>
      <c r="AC9" s="12"/>
    </row>
    <row r="10" spans="1:29" x14ac:dyDescent="0.25">
      <c r="A10" s="14"/>
      <c r="B10" s="15"/>
      <c r="C10" s="16" t="s">
        <v>5</v>
      </c>
      <c r="D10" s="15"/>
      <c r="E10" s="17" t="s">
        <v>5</v>
      </c>
      <c r="F10" s="15"/>
      <c r="G10" s="16" t="s">
        <v>5</v>
      </c>
      <c r="H10" s="15"/>
      <c r="I10" s="17" t="s">
        <v>5</v>
      </c>
      <c r="J10" s="15"/>
      <c r="K10" s="16" t="s">
        <v>5</v>
      </c>
      <c r="L10" s="15"/>
      <c r="M10" s="17" t="s">
        <v>5</v>
      </c>
      <c r="N10" s="15"/>
      <c r="O10" s="16" t="s">
        <v>5</v>
      </c>
      <c r="P10" s="15"/>
      <c r="Q10" s="17" t="s">
        <v>5</v>
      </c>
      <c r="R10" s="15"/>
      <c r="S10" s="16" t="s">
        <v>5</v>
      </c>
      <c r="T10" s="15"/>
      <c r="U10" s="17" t="s">
        <v>5</v>
      </c>
      <c r="V10" s="15"/>
      <c r="W10" s="16" t="s">
        <v>5</v>
      </c>
      <c r="X10" s="15"/>
      <c r="Y10" s="17" t="s">
        <v>5</v>
      </c>
      <c r="Z10" s="15"/>
      <c r="AA10" s="16" t="s">
        <v>5</v>
      </c>
      <c r="AB10" s="15"/>
      <c r="AC10" s="17" t="s">
        <v>5</v>
      </c>
    </row>
    <row r="11" spans="1:29" x14ac:dyDescent="0.25">
      <c r="A11" s="18" t="s">
        <v>6</v>
      </c>
      <c r="B11" s="19">
        <f>'[1]Jan 12'!$H$22</f>
        <v>12699.59</v>
      </c>
      <c r="C11" s="20">
        <f>B11</f>
        <v>12699.59</v>
      </c>
      <c r="D11" s="19">
        <f>'[1]Jan 12'!$I$22</f>
        <v>3429.48</v>
      </c>
      <c r="E11" s="21">
        <f>D11</f>
        <v>3429.48</v>
      </c>
      <c r="F11" s="19">
        <f>'[2]Jan 11'!$H$22</f>
        <v>14949.09</v>
      </c>
      <c r="G11" s="20">
        <f>F11</f>
        <v>14949.09</v>
      </c>
      <c r="H11" s="19">
        <f>'[2]Jan 11'!$I$22</f>
        <v>6597.01</v>
      </c>
      <c r="I11" s="21">
        <f>H11</f>
        <v>6597.01</v>
      </c>
      <c r="J11" s="19">
        <f>'[3]jan 10'!$H$22</f>
        <v>13686.619999999999</v>
      </c>
      <c r="K11" s="20">
        <f>J11</f>
        <v>13686.619999999999</v>
      </c>
      <c r="L11" s="19">
        <f>'[3]jan 10'!$I$22</f>
        <v>5174.3100000000004</v>
      </c>
      <c r="M11" s="21">
        <f>L11</f>
        <v>5174.3100000000004</v>
      </c>
      <c r="N11" s="19">
        <f>'[4]jan 09'!$H$22</f>
        <v>16290.919999999998</v>
      </c>
      <c r="O11" s="20">
        <f>N11</f>
        <v>16290.919999999998</v>
      </c>
      <c r="P11" s="19">
        <f>'[4]jan 09'!$I$22</f>
        <v>14206.42</v>
      </c>
      <c r="Q11" s="21">
        <f>P11</f>
        <v>14206.42</v>
      </c>
      <c r="R11" s="19">
        <f>'[5]jan 08'!$H$22</f>
        <v>14082.029999999999</v>
      </c>
      <c r="S11" s="20">
        <f>R11</f>
        <v>14082.029999999999</v>
      </c>
      <c r="T11" s="19">
        <f>'[5]jan 08'!$I$22</f>
        <v>11641.68</v>
      </c>
      <c r="U11" s="21">
        <f>T11</f>
        <v>11641.68</v>
      </c>
      <c r="V11" s="19">
        <f>'[6]jan 07'!$H$22</f>
        <v>20648.890000000003</v>
      </c>
      <c r="W11" s="20">
        <f>V11</f>
        <v>20648.890000000003</v>
      </c>
      <c r="X11" s="19">
        <f>'[6]jan 07'!$I$22</f>
        <v>15485.58</v>
      </c>
      <c r="Y11" s="21">
        <f>X11</f>
        <v>15485.58</v>
      </c>
      <c r="Z11" s="19"/>
      <c r="AA11" s="20">
        <f>Z11</f>
        <v>0</v>
      </c>
      <c r="AB11" s="19"/>
      <c r="AC11" s="21">
        <f>AB11</f>
        <v>0</v>
      </c>
    </row>
    <row r="12" spans="1:29" x14ac:dyDescent="0.25">
      <c r="A12" s="18" t="s">
        <v>7</v>
      </c>
      <c r="B12" s="19">
        <f>'[1]feb 12'!$H$22</f>
        <v>16941.11</v>
      </c>
      <c r="C12" s="20">
        <f t="shared" ref="C12:C22" si="0">C11+B12</f>
        <v>29640.7</v>
      </c>
      <c r="D12" s="19">
        <f>'[1]feb 12'!$I$22</f>
        <v>9470.98</v>
      </c>
      <c r="E12" s="21">
        <f t="shared" ref="E12:E22" si="1">E11+D12</f>
        <v>12900.46</v>
      </c>
      <c r="F12" s="19">
        <f>'[2]feb 11'!$H$22</f>
        <v>16769.37</v>
      </c>
      <c r="G12" s="20">
        <f t="shared" ref="G12:G22" si="2">G11+F12</f>
        <v>31718.46</v>
      </c>
      <c r="H12" s="19">
        <f>'[2]feb 11'!$I$22</f>
        <v>7285.81</v>
      </c>
      <c r="I12" s="21">
        <f t="shared" ref="I12:I22" si="3">I11+H12</f>
        <v>13882.82</v>
      </c>
      <c r="J12" s="19">
        <f>'[3]feb 10'!$H$22</f>
        <v>16445.379999999997</v>
      </c>
      <c r="K12" s="20">
        <f t="shared" ref="K12:K22" si="4">K11+J12</f>
        <v>30131.999999999996</v>
      </c>
      <c r="L12" s="19">
        <f>'[3]feb 10'!$I$22</f>
        <v>4445.99</v>
      </c>
      <c r="M12" s="21">
        <f t="shared" ref="M12:M22" si="5">M11+L12</f>
        <v>9620.2999999999993</v>
      </c>
      <c r="N12" s="19">
        <f>'[4]feb 09'!$H$22</f>
        <v>18705.449999999997</v>
      </c>
      <c r="O12" s="20">
        <f t="shared" ref="O12:O22" si="6">O11+N12</f>
        <v>34996.369999999995</v>
      </c>
      <c r="P12" s="19">
        <f>'[4]feb 09'!$I$22</f>
        <v>12317.21</v>
      </c>
      <c r="Q12" s="21">
        <f t="shared" ref="Q12:Q22" si="7">Q11+P12</f>
        <v>26523.629999999997</v>
      </c>
      <c r="R12" s="19">
        <f>'[5]feb 08'!$H$22</f>
        <v>18620.329999999998</v>
      </c>
      <c r="S12" s="20">
        <f t="shared" ref="S12:S22" si="8">S11+R12</f>
        <v>32702.359999999997</v>
      </c>
      <c r="T12" s="19">
        <f>'[5]feb 08'!$I$22</f>
        <v>20442.419999999998</v>
      </c>
      <c r="U12" s="21">
        <f t="shared" ref="U12:U22" si="9">U11+T12</f>
        <v>32084.1</v>
      </c>
      <c r="V12" s="19">
        <f>'[6]feb 07'!$H$22</f>
        <v>21455.43</v>
      </c>
      <c r="W12" s="20">
        <f t="shared" ref="W12:W22" si="10">W11+V12</f>
        <v>42104.320000000007</v>
      </c>
      <c r="X12" s="19">
        <f>'[6]feb 07'!$I$22</f>
        <v>24595.02</v>
      </c>
      <c r="Y12" s="21">
        <f t="shared" ref="Y12:Y22" si="11">Y11+X12</f>
        <v>40080.6</v>
      </c>
      <c r="Z12" s="19"/>
      <c r="AA12" s="20">
        <f t="shared" ref="AA12:AA22" si="12">AA11+Z12</f>
        <v>0</v>
      </c>
      <c r="AB12" s="19"/>
      <c r="AC12" s="21">
        <f t="shared" ref="AC12:AC22" si="13">AC11+AB12</f>
        <v>0</v>
      </c>
    </row>
    <row r="13" spans="1:29" x14ac:dyDescent="0.25">
      <c r="A13" s="18" t="s">
        <v>8</v>
      </c>
      <c r="B13" s="19">
        <f>'[1]mar 12'!$H$22</f>
        <v>19371.78</v>
      </c>
      <c r="C13" s="20">
        <f t="shared" si="0"/>
        <v>49012.479999999996</v>
      </c>
      <c r="D13" s="19">
        <f>'[1]mar 12'!$I$22</f>
        <v>6616.37</v>
      </c>
      <c r="E13" s="21">
        <f t="shared" si="1"/>
        <v>19516.829999999998</v>
      </c>
      <c r="F13" s="19">
        <f>'[2]mar 11'!$H$22</f>
        <v>17958.89</v>
      </c>
      <c r="G13" s="20">
        <f t="shared" si="2"/>
        <v>49677.35</v>
      </c>
      <c r="H13" s="19">
        <f>'[2]mar 11'!$I$22</f>
        <v>6853.21</v>
      </c>
      <c r="I13" s="21">
        <f t="shared" si="3"/>
        <v>20736.03</v>
      </c>
      <c r="J13" s="19">
        <f>'[3]mar 10'!$H$22</f>
        <v>17507.46</v>
      </c>
      <c r="K13" s="20">
        <f t="shared" si="4"/>
        <v>47639.459999999992</v>
      </c>
      <c r="L13" s="19">
        <f>'[3]mar 10'!$I$22</f>
        <v>4078.2</v>
      </c>
      <c r="M13" s="21">
        <f t="shared" si="5"/>
        <v>13698.5</v>
      </c>
      <c r="N13" s="19">
        <f>'[4]mar 09'!$H$22</f>
        <v>18480.509999999998</v>
      </c>
      <c r="O13" s="20">
        <f t="shared" si="6"/>
        <v>53476.87999999999</v>
      </c>
      <c r="P13" s="19">
        <f>'[4]mar 09'!$I$22</f>
        <v>9149.86</v>
      </c>
      <c r="Q13" s="21">
        <f t="shared" si="7"/>
        <v>35673.49</v>
      </c>
      <c r="R13" s="19">
        <f>'[5]mar 08'!$H$22</f>
        <v>17933.579999999998</v>
      </c>
      <c r="S13" s="20">
        <f t="shared" si="8"/>
        <v>50635.939999999995</v>
      </c>
      <c r="T13" s="19">
        <f>'[5]mar 08'!$I$22</f>
        <v>8201.75</v>
      </c>
      <c r="U13" s="21">
        <f t="shared" si="9"/>
        <v>40285.85</v>
      </c>
      <c r="V13" s="19">
        <f>'[6]mar 07'!$H$22</f>
        <v>16528.59</v>
      </c>
      <c r="W13" s="20">
        <f t="shared" si="10"/>
        <v>58632.91</v>
      </c>
      <c r="X13" s="19">
        <f>'[6]mar 07'!$I$22</f>
        <v>10327.959999999999</v>
      </c>
      <c r="Y13" s="21">
        <f t="shared" si="11"/>
        <v>50408.56</v>
      </c>
      <c r="Z13" s="19"/>
      <c r="AA13" s="20">
        <f t="shared" si="12"/>
        <v>0</v>
      </c>
      <c r="AB13" s="19"/>
      <c r="AC13" s="21">
        <f t="shared" si="13"/>
        <v>0</v>
      </c>
    </row>
    <row r="14" spans="1:29" x14ac:dyDescent="0.25">
      <c r="A14" s="18" t="s">
        <v>9</v>
      </c>
      <c r="B14" s="19">
        <f>'[1]apr 12'!$H$22</f>
        <v>22396.58</v>
      </c>
      <c r="C14" s="20">
        <f t="shared" si="0"/>
        <v>71409.06</v>
      </c>
      <c r="D14" s="19">
        <f>'[1]apr 12'!$I$22</f>
        <v>4185.6899999999996</v>
      </c>
      <c r="E14" s="21">
        <f t="shared" si="1"/>
        <v>23702.519999999997</v>
      </c>
      <c r="F14" s="19">
        <f>'[2]apr 11'!$H$22</f>
        <v>22405.79</v>
      </c>
      <c r="G14" s="20">
        <f t="shared" si="2"/>
        <v>72083.14</v>
      </c>
      <c r="H14" s="19">
        <f>'[2]apr 11'!$I$22</f>
        <v>5150.97</v>
      </c>
      <c r="I14" s="21">
        <f t="shared" si="3"/>
        <v>25887</v>
      </c>
      <c r="J14" s="19">
        <f>'[3]apr 10'!$H$22</f>
        <v>17830.37</v>
      </c>
      <c r="K14" s="20">
        <f t="shared" si="4"/>
        <v>65469.829999999987</v>
      </c>
      <c r="L14" s="19">
        <f>'[3]apr 10'!$I$22</f>
        <v>3793.38</v>
      </c>
      <c r="M14" s="21">
        <f t="shared" si="5"/>
        <v>17491.88</v>
      </c>
      <c r="N14" s="19">
        <f>'[4]apr 09'!$H$22</f>
        <v>22268.35</v>
      </c>
      <c r="O14" s="20">
        <f t="shared" si="6"/>
        <v>75745.229999999981</v>
      </c>
      <c r="P14" s="19">
        <f>'[4]apr 09'!$I$22</f>
        <v>7200.89</v>
      </c>
      <c r="Q14" s="21">
        <f t="shared" si="7"/>
        <v>42874.38</v>
      </c>
      <c r="R14" s="19">
        <f>'[5]apr 08'!$H$22</f>
        <v>17589.429999999997</v>
      </c>
      <c r="S14" s="20">
        <f t="shared" si="8"/>
        <v>68225.37</v>
      </c>
      <c r="T14" s="19">
        <f>'[5]apr 08'!$I$22</f>
        <v>8458.67</v>
      </c>
      <c r="U14" s="21">
        <f t="shared" si="9"/>
        <v>48744.52</v>
      </c>
      <c r="V14" s="19">
        <f>'[6]apr 07'!$H$22</f>
        <v>17946.990000000002</v>
      </c>
      <c r="W14" s="20">
        <f t="shared" si="10"/>
        <v>76579.900000000009</v>
      </c>
      <c r="X14" s="19">
        <f>'[6]apr 07'!$I$22</f>
        <v>8217.56</v>
      </c>
      <c r="Y14" s="21">
        <f t="shared" si="11"/>
        <v>58626.119999999995</v>
      </c>
      <c r="Z14" s="19"/>
      <c r="AA14" s="20">
        <f t="shared" si="12"/>
        <v>0</v>
      </c>
      <c r="AB14" s="19"/>
      <c r="AC14" s="21">
        <f t="shared" si="13"/>
        <v>0</v>
      </c>
    </row>
    <row r="15" spans="1:29" x14ac:dyDescent="0.25">
      <c r="A15" s="18" t="s">
        <v>10</v>
      </c>
      <c r="B15" s="19">
        <f>'[1]may 12'!$H$22</f>
        <v>19920.03</v>
      </c>
      <c r="C15" s="20">
        <f t="shared" si="0"/>
        <v>91329.09</v>
      </c>
      <c r="D15" s="19">
        <f>'[1]may 12'!$I$22</f>
        <v>1676.42</v>
      </c>
      <c r="E15" s="21">
        <f t="shared" si="1"/>
        <v>25378.939999999995</v>
      </c>
      <c r="F15" s="19">
        <f>'[2]may 11'!$H$22</f>
        <v>17914.39</v>
      </c>
      <c r="G15" s="20">
        <f t="shared" si="2"/>
        <v>89997.53</v>
      </c>
      <c r="H15" s="19">
        <f>'[2]may 11'!$I$22</f>
        <v>2963.69</v>
      </c>
      <c r="I15" s="21">
        <f t="shared" si="3"/>
        <v>28850.69</v>
      </c>
      <c r="J15" s="19">
        <f>'[3]may 10'!$H$22</f>
        <v>15985.59</v>
      </c>
      <c r="K15" s="20">
        <f t="shared" si="4"/>
        <v>81455.419999999984</v>
      </c>
      <c r="L15" s="19">
        <f>'[3]may 10'!$I$22</f>
        <v>1876.04</v>
      </c>
      <c r="M15" s="21">
        <f t="shared" si="5"/>
        <v>19367.920000000002</v>
      </c>
      <c r="N15" s="19">
        <f>'[4]may 09'!$H$22</f>
        <v>19352.64</v>
      </c>
      <c r="O15" s="20">
        <f t="shared" si="6"/>
        <v>95097.869999999981</v>
      </c>
      <c r="P15" s="19">
        <f>'[4]may 09'!$I$22</f>
        <v>3245.02</v>
      </c>
      <c r="Q15" s="21">
        <f t="shared" si="7"/>
        <v>46119.399999999994</v>
      </c>
      <c r="R15" s="19">
        <f>'[5]may 08'!$H$22</f>
        <v>14480.23</v>
      </c>
      <c r="S15" s="20">
        <f t="shared" si="8"/>
        <v>82705.599999999991</v>
      </c>
      <c r="T15" s="19">
        <f>'[5]may 08'!$I$22</f>
        <v>4438.32</v>
      </c>
      <c r="U15" s="21">
        <f t="shared" si="9"/>
        <v>53182.84</v>
      </c>
      <c r="V15" s="19">
        <f>'[6]may 07'!$H$22</f>
        <v>16828.68</v>
      </c>
      <c r="W15" s="20">
        <f t="shared" si="10"/>
        <v>93408.580000000016</v>
      </c>
      <c r="X15" s="19">
        <f>'[6]may 07'!$I$22</f>
        <v>3304.78</v>
      </c>
      <c r="Y15" s="21">
        <f t="shared" si="11"/>
        <v>61930.899999999994</v>
      </c>
      <c r="Z15" s="19"/>
      <c r="AA15" s="20">
        <f t="shared" si="12"/>
        <v>0</v>
      </c>
      <c r="AB15" s="19"/>
      <c r="AC15" s="21">
        <f t="shared" si="13"/>
        <v>0</v>
      </c>
    </row>
    <row r="16" spans="1:29" x14ac:dyDescent="0.25">
      <c r="A16" s="18" t="s">
        <v>11</v>
      </c>
      <c r="B16" s="19">
        <f>'[1]jun 12'!$H$22</f>
        <v>11863.029999999999</v>
      </c>
      <c r="C16" s="20">
        <f t="shared" si="0"/>
        <v>103192.12</v>
      </c>
      <c r="D16" s="19">
        <f>'[1]jun 12'!$I$22</f>
        <v>953.58</v>
      </c>
      <c r="E16" s="21">
        <f t="shared" si="1"/>
        <v>26332.519999999997</v>
      </c>
      <c r="F16" s="19">
        <f>'[2]jun 11'!$H$22</f>
        <v>11655.59</v>
      </c>
      <c r="G16" s="20">
        <f t="shared" si="2"/>
        <v>101653.12</v>
      </c>
      <c r="H16" s="19">
        <f>'[2]jun 11'!$I$22</f>
        <v>974.08</v>
      </c>
      <c r="I16" s="21">
        <f t="shared" si="3"/>
        <v>29824.77</v>
      </c>
      <c r="J16" s="19">
        <f>'[3]jun 10'!$H$22</f>
        <v>13450.829999999998</v>
      </c>
      <c r="K16" s="20">
        <f t="shared" si="4"/>
        <v>94906.249999999985</v>
      </c>
      <c r="L16" s="19">
        <f>'[3]jun 10'!$I$22</f>
        <v>991.46</v>
      </c>
      <c r="M16" s="21">
        <f t="shared" si="5"/>
        <v>20359.38</v>
      </c>
      <c r="N16" s="19">
        <f>'[4]jun 09'!$H$22</f>
        <v>10780.14</v>
      </c>
      <c r="O16" s="20">
        <f t="shared" si="6"/>
        <v>105878.00999999998</v>
      </c>
      <c r="P16" s="19">
        <f>'[4]jun 09'!$I$22</f>
        <v>321.14</v>
      </c>
      <c r="Q16" s="21">
        <f t="shared" si="7"/>
        <v>46440.539999999994</v>
      </c>
      <c r="R16" s="19">
        <f>'[5]jun 08'!$H$22</f>
        <v>14251.74</v>
      </c>
      <c r="S16" s="20">
        <f t="shared" si="8"/>
        <v>96957.34</v>
      </c>
      <c r="T16" s="19">
        <f>'[5]jun 08'!$I$22</f>
        <v>817.51</v>
      </c>
      <c r="U16" s="21">
        <f t="shared" si="9"/>
        <v>54000.35</v>
      </c>
      <c r="V16" s="19">
        <f>'[6]jun 07'!$H$22</f>
        <v>11916.14</v>
      </c>
      <c r="W16" s="20">
        <f t="shared" si="10"/>
        <v>105324.72000000002</v>
      </c>
      <c r="X16" s="19">
        <f>'[6]jun 07'!$I$22</f>
        <v>1347.25</v>
      </c>
      <c r="Y16" s="21">
        <f t="shared" si="11"/>
        <v>63278.149999999994</v>
      </c>
      <c r="Z16" s="19">
        <f>2003.7+6548.11+626.58</f>
        <v>9178.39</v>
      </c>
      <c r="AA16" s="20">
        <f t="shared" si="12"/>
        <v>9178.39</v>
      </c>
      <c r="AB16" s="19">
        <v>155.72999999999999</v>
      </c>
      <c r="AC16" s="21">
        <f t="shared" si="13"/>
        <v>155.72999999999999</v>
      </c>
    </row>
    <row r="17" spans="1:29" x14ac:dyDescent="0.25">
      <c r="A17" s="18" t="s">
        <v>12</v>
      </c>
      <c r="B17" s="19">
        <f>'[1]jul 12'!$H$22</f>
        <v>18146.350000000002</v>
      </c>
      <c r="C17" s="20">
        <f t="shared" si="0"/>
        <v>121338.47</v>
      </c>
      <c r="D17" s="19">
        <f>'[1]jul 12'!$I$22</f>
        <v>296.76</v>
      </c>
      <c r="E17" s="21">
        <f t="shared" si="1"/>
        <v>26629.279999999995</v>
      </c>
      <c r="F17" s="19">
        <f>'[2]jul 11'!$H$22</f>
        <v>19246.400000000001</v>
      </c>
      <c r="G17" s="20">
        <f t="shared" si="2"/>
        <v>120899.51999999999</v>
      </c>
      <c r="H17" s="19">
        <f>'[2]jul 11'!$I$22</f>
        <v>396.58</v>
      </c>
      <c r="I17" s="21">
        <f t="shared" si="3"/>
        <v>30221.350000000002</v>
      </c>
      <c r="J17" s="19">
        <f>'[3]jul 10'!$H$22</f>
        <v>13011.859999999999</v>
      </c>
      <c r="K17" s="20">
        <f t="shared" si="4"/>
        <v>107918.10999999999</v>
      </c>
      <c r="L17" s="19">
        <f>'[3]jul 10'!$I$22</f>
        <v>162.16999999999999</v>
      </c>
      <c r="M17" s="21">
        <f t="shared" si="5"/>
        <v>20521.55</v>
      </c>
      <c r="N17" s="19">
        <f>'[4]jul 09'!$H$22</f>
        <v>16085.43</v>
      </c>
      <c r="O17" s="20">
        <f t="shared" si="6"/>
        <v>121963.43999999997</v>
      </c>
      <c r="P17" s="19">
        <f>'[4]jul 09'!$I$22</f>
        <v>342.48</v>
      </c>
      <c r="Q17" s="21">
        <f t="shared" si="7"/>
        <v>46783.02</v>
      </c>
      <c r="R17" s="19">
        <f>'[5]jul 08'!$H$22</f>
        <v>15286.57</v>
      </c>
      <c r="S17" s="20">
        <f t="shared" si="8"/>
        <v>112243.91</v>
      </c>
      <c r="T17" s="19">
        <f>'[5]jul 08'!$I$22</f>
        <v>245.04</v>
      </c>
      <c r="U17" s="21">
        <f t="shared" si="9"/>
        <v>54245.39</v>
      </c>
      <c r="V17" s="19">
        <f>'[6]jul 07'!$H$22</f>
        <v>16577.77</v>
      </c>
      <c r="W17" s="20">
        <f t="shared" si="10"/>
        <v>121902.49000000002</v>
      </c>
      <c r="X17" s="19">
        <f>'[6]jul 07'!$I$22</f>
        <v>510.49</v>
      </c>
      <c r="Y17" s="21">
        <f t="shared" si="11"/>
        <v>63788.639999999992</v>
      </c>
      <c r="Z17" s="19">
        <f>6.91+12002.4+3208.42+989.33</f>
        <v>16207.06</v>
      </c>
      <c r="AA17" s="20">
        <f t="shared" si="12"/>
        <v>25385.449999999997</v>
      </c>
      <c r="AB17" s="19">
        <v>216.62</v>
      </c>
      <c r="AC17" s="21">
        <f t="shared" si="13"/>
        <v>372.35</v>
      </c>
    </row>
    <row r="18" spans="1:29" x14ac:dyDescent="0.25">
      <c r="A18" s="18" t="s">
        <v>13</v>
      </c>
      <c r="B18" s="19">
        <f>'[1]aug 12'!$H$22</f>
        <v>13096.44</v>
      </c>
      <c r="C18" s="20">
        <f t="shared" si="0"/>
        <v>134434.91</v>
      </c>
      <c r="D18" s="19">
        <f>'[1]aug 12'!$I$22</f>
        <v>172.22</v>
      </c>
      <c r="E18" s="21">
        <f t="shared" si="1"/>
        <v>26801.499999999996</v>
      </c>
      <c r="F18" s="19">
        <f>'[2]aug 11'!$H$22</f>
        <v>8358.2000000000007</v>
      </c>
      <c r="G18" s="20">
        <f t="shared" si="2"/>
        <v>129257.71999999999</v>
      </c>
      <c r="H18" s="19">
        <f>'[2]aug 11'!$I$22</f>
        <v>170.55</v>
      </c>
      <c r="I18" s="21">
        <f t="shared" si="3"/>
        <v>30391.9</v>
      </c>
      <c r="J18" s="19">
        <f>'[3]aug 10'!$H$22</f>
        <v>19358.2</v>
      </c>
      <c r="K18" s="20">
        <f t="shared" si="4"/>
        <v>127276.30999999998</v>
      </c>
      <c r="L18" s="19">
        <f>'[3]aug 10'!$I$22</f>
        <v>166.89</v>
      </c>
      <c r="M18" s="21">
        <f t="shared" si="5"/>
        <v>20688.439999999999</v>
      </c>
      <c r="N18" s="19">
        <f>'[4]aug 09'!$H$22</f>
        <v>18217.949999999997</v>
      </c>
      <c r="O18" s="20">
        <f t="shared" si="6"/>
        <v>140181.38999999996</v>
      </c>
      <c r="P18" s="19">
        <f>'[4]aug 09'!$I$22</f>
        <v>232.01</v>
      </c>
      <c r="Q18" s="21">
        <f t="shared" si="7"/>
        <v>47015.03</v>
      </c>
      <c r="R18" s="19">
        <f>'[5]aug 08'!$H$22</f>
        <v>12607.54</v>
      </c>
      <c r="S18" s="20">
        <f t="shared" si="8"/>
        <v>124851.45000000001</v>
      </c>
      <c r="T18" s="19">
        <f>'[5]aug 08'!$I$22</f>
        <v>232.1</v>
      </c>
      <c r="U18" s="21">
        <f t="shared" si="9"/>
        <v>54477.49</v>
      </c>
      <c r="V18" s="19">
        <f>'[6]aug 07'!$H$22</f>
        <v>15189.439999999999</v>
      </c>
      <c r="W18" s="20">
        <f t="shared" si="10"/>
        <v>137091.93000000002</v>
      </c>
      <c r="X18" s="19">
        <f>'[6]aug 07'!$I$22</f>
        <v>471.48</v>
      </c>
      <c r="Y18" s="21">
        <f t="shared" si="11"/>
        <v>64260.119999999995</v>
      </c>
      <c r="Z18" s="19">
        <f>13171.16+4028.61+989.33</f>
        <v>18189.100000000002</v>
      </c>
      <c r="AA18" s="20">
        <f t="shared" si="12"/>
        <v>43574.55</v>
      </c>
      <c r="AB18" s="19">
        <v>235.76</v>
      </c>
      <c r="AC18" s="21">
        <f t="shared" si="13"/>
        <v>608.11</v>
      </c>
    </row>
    <row r="19" spans="1:29" x14ac:dyDescent="0.25">
      <c r="A19" s="18" t="s">
        <v>14</v>
      </c>
      <c r="B19" s="19">
        <f>'[1]sep 12'!$H$22</f>
        <v>15022.7</v>
      </c>
      <c r="C19" s="20">
        <f t="shared" si="0"/>
        <v>149457.61000000002</v>
      </c>
      <c r="D19" s="19">
        <f>'[1]sep 12'!$I$22</f>
        <v>301.49</v>
      </c>
      <c r="E19" s="21">
        <f t="shared" si="1"/>
        <v>27102.989999999998</v>
      </c>
      <c r="F19" s="19">
        <f>'[2]sep 11'!$H$22</f>
        <v>15245.89</v>
      </c>
      <c r="G19" s="20">
        <f t="shared" si="2"/>
        <v>144503.60999999999</v>
      </c>
      <c r="H19" s="19">
        <f>'[2]sep 11'!$I$22</f>
        <v>174.2</v>
      </c>
      <c r="I19" s="21">
        <f t="shared" si="3"/>
        <v>30566.100000000002</v>
      </c>
      <c r="J19" s="19">
        <f>'[3]sep 10'!$H$22</f>
        <v>17913.609999999997</v>
      </c>
      <c r="K19" s="20">
        <f t="shared" si="4"/>
        <v>145189.91999999998</v>
      </c>
      <c r="L19" s="19">
        <f>'[3]sep 10'!$I$22</f>
        <v>220.58</v>
      </c>
      <c r="M19" s="21">
        <f t="shared" si="5"/>
        <v>20909.02</v>
      </c>
      <c r="N19" s="19">
        <f>'[4]sep 09'!$H$22</f>
        <v>15185.58</v>
      </c>
      <c r="O19" s="20">
        <f t="shared" si="6"/>
        <v>155366.96999999994</v>
      </c>
      <c r="P19" s="19">
        <f>'[4]sep 09'!$I$22</f>
        <v>241.57</v>
      </c>
      <c r="Q19" s="21">
        <f t="shared" si="7"/>
        <v>47256.6</v>
      </c>
      <c r="R19" s="19">
        <f>'[5]sep 08'!$H$22</f>
        <v>13554.38</v>
      </c>
      <c r="S19" s="20">
        <f t="shared" si="8"/>
        <v>138405.83000000002</v>
      </c>
      <c r="T19" s="19">
        <f>'[5]sep 08'!$I$22</f>
        <v>322.45999999999998</v>
      </c>
      <c r="U19" s="21">
        <f t="shared" si="9"/>
        <v>54799.95</v>
      </c>
      <c r="V19" s="19">
        <f>'[6]sep 07'!$H$22</f>
        <v>15284.99</v>
      </c>
      <c r="W19" s="20">
        <f t="shared" si="10"/>
        <v>152376.92000000001</v>
      </c>
      <c r="X19" s="19">
        <f>'[6]sep 07'!$I$22</f>
        <v>442.21</v>
      </c>
      <c r="Y19" s="21">
        <f t="shared" si="11"/>
        <v>64702.329999999994</v>
      </c>
      <c r="Z19" s="19">
        <f>12961.38+3224.38+989.33</f>
        <v>17175.09</v>
      </c>
      <c r="AA19" s="20">
        <f t="shared" si="12"/>
        <v>60749.64</v>
      </c>
      <c r="AB19" s="19">
        <v>618.28</v>
      </c>
      <c r="AC19" s="21">
        <f t="shared" si="13"/>
        <v>1226.3899999999999</v>
      </c>
    </row>
    <row r="20" spans="1:29" x14ac:dyDescent="0.25">
      <c r="A20" s="18" t="s">
        <v>15</v>
      </c>
      <c r="B20" s="19">
        <f>'[1]oct 12'!$H$22</f>
        <v>12750.97</v>
      </c>
      <c r="C20" s="20">
        <f t="shared" si="0"/>
        <v>162208.58000000002</v>
      </c>
      <c r="D20" s="19">
        <f>'[1]oct 12'!$I$22</f>
        <v>891.85</v>
      </c>
      <c r="E20" s="21">
        <f t="shared" si="1"/>
        <v>27994.839999999997</v>
      </c>
      <c r="F20" s="19">
        <f>'[2]oct 11'!$H$22</f>
        <v>14341.68</v>
      </c>
      <c r="G20" s="20">
        <f t="shared" si="2"/>
        <v>158845.28999999998</v>
      </c>
      <c r="H20" s="19">
        <f>'[2]oct 11'!$I$22</f>
        <v>833.42</v>
      </c>
      <c r="I20" s="21">
        <f t="shared" si="3"/>
        <v>31399.52</v>
      </c>
      <c r="J20" s="19">
        <f>'[3]oct 10'!$H$22</f>
        <v>15194.84</v>
      </c>
      <c r="K20" s="20">
        <f t="shared" si="4"/>
        <v>160384.75999999998</v>
      </c>
      <c r="L20" s="19">
        <f>'[3]oct 10'!$I$22</f>
        <v>520.58000000000004</v>
      </c>
      <c r="M20" s="21">
        <f t="shared" si="5"/>
        <v>21429.600000000002</v>
      </c>
      <c r="N20" s="19">
        <f>'[4]oct 09'!$H$22</f>
        <v>17067.489999999998</v>
      </c>
      <c r="O20" s="20">
        <f t="shared" si="6"/>
        <v>172434.45999999993</v>
      </c>
      <c r="P20" s="19">
        <f>'[4]oct 09'!$I$22</f>
        <v>3331.8</v>
      </c>
      <c r="Q20" s="21">
        <f t="shared" si="7"/>
        <v>50588.4</v>
      </c>
      <c r="R20" s="19">
        <f>'[5]oct 08'!$H$22</f>
        <v>15502.039999999999</v>
      </c>
      <c r="S20" s="20">
        <f t="shared" si="8"/>
        <v>153907.87000000002</v>
      </c>
      <c r="T20" s="19">
        <f>'[5]oct 08'!$I$22</f>
        <v>2618.12</v>
      </c>
      <c r="U20" s="21">
        <f t="shared" si="9"/>
        <v>57418.07</v>
      </c>
      <c r="V20" s="19">
        <f>'[6]oct 07'!$H$22</f>
        <v>14233.64</v>
      </c>
      <c r="W20" s="20">
        <f t="shared" si="10"/>
        <v>166610.56</v>
      </c>
      <c r="X20" s="19">
        <f>'[6]oct 07'!$I$22</f>
        <v>3595.59</v>
      </c>
      <c r="Y20" s="21">
        <f t="shared" si="11"/>
        <v>68297.919999999998</v>
      </c>
      <c r="Z20" s="19">
        <f>14549.72+3077.57+989.33</f>
        <v>18616.620000000003</v>
      </c>
      <c r="AA20" s="20">
        <f t="shared" si="12"/>
        <v>79366.260000000009</v>
      </c>
      <c r="AB20" s="19">
        <f>3217.94</f>
        <v>3217.94</v>
      </c>
      <c r="AC20" s="21">
        <f t="shared" si="13"/>
        <v>4444.33</v>
      </c>
    </row>
    <row r="21" spans="1:29" x14ac:dyDescent="0.25">
      <c r="A21" s="18" t="s">
        <v>16</v>
      </c>
      <c r="B21" s="19">
        <f>'[1]nov 12'!$H$22</f>
        <v>14260.649999999998</v>
      </c>
      <c r="C21" s="20">
        <f t="shared" si="0"/>
        <v>176469.23</v>
      </c>
      <c r="D21" s="19">
        <f>'[1]nov 12'!$I$22</f>
        <v>3049.77</v>
      </c>
      <c r="E21" s="21">
        <f t="shared" si="1"/>
        <v>31044.609999999997</v>
      </c>
      <c r="F21" s="19">
        <f>'[2]nov 11'!$H$22</f>
        <v>13535.1</v>
      </c>
      <c r="G21" s="20">
        <f t="shared" si="2"/>
        <v>172380.38999999998</v>
      </c>
      <c r="H21" s="19">
        <f>'[2]nov 11'!$I$22</f>
        <v>3991.53</v>
      </c>
      <c r="I21" s="21">
        <f t="shared" si="3"/>
        <v>35391.050000000003</v>
      </c>
      <c r="J21" s="19">
        <f>'[3]nov 10'!$H$22</f>
        <v>14276.96</v>
      </c>
      <c r="K21" s="20">
        <f t="shared" si="4"/>
        <v>174661.71999999997</v>
      </c>
      <c r="L21" s="19">
        <f>'[3]nov 10'!$I$22</f>
        <v>2626.12</v>
      </c>
      <c r="M21" s="21">
        <f t="shared" si="5"/>
        <v>24055.72</v>
      </c>
      <c r="N21" s="19">
        <f>'[4]nov 09'!$H$22</f>
        <v>14234.38</v>
      </c>
      <c r="O21" s="20">
        <f t="shared" si="6"/>
        <v>186668.83999999994</v>
      </c>
      <c r="P21" s="19">
        <f>'[4]nov 09'!$I$22</f>
        <v>2392.5100000000002</v>
      </c>
      <c r="Q21" s="21">
        <f t="shared" si="7"/>
        <v>52980.91</v>
      </c>
      <c r="R21" s="19">
        <f>'[5]nov 08'!$H$22</f>
        <v>13207.57</v>
      </c>
      <c r="S21" s="20">
        <f t="shared" si="8"/>
        <v>167115.44000000003</v>
      </c>
      <c r="T21" s="19">
        <f>'[5]nov 08'!$I$22</f>
        <v>5031.3100000000004</v>
      </c>
      <c r="U21" s="21">
        <f t="shared" si="9"/>
        <v>62449.38</v>
      </c>
      <c r="V21" s="19">
        <f>'[6]nov 07'!$H$22</f>
        <v>14702.6</v>
      </c>
      <c r="W21" s="20">
        <f t="shared" si="10"/>
        <v>181313.16</v>
      </c>
      <c r="X21" s="19">
        <f>'[6]nov 07'!$I$22</f>
        <v>5224.55</v>
      </c>
      <c r="Y21" s="21">
        <f t="shared" si="11"/>
        <v>73522.47</v>
      </c>
      <c r="Z21" s="19">
        <f>16.49+14909.34+2694.61+989.33</f>
        <v>18609.77</v>
      </c>
      <c r="AA21" s="20">
        <f t="shared" si="12"/>
        <v>97976.030000000013</v>
      </c>
      <c r="AB21" s="19">
        <f>9158.65</f>
        <v>9158.65</v>
      </c>
      <c r="AC21" s="21">
        <f t="shared" si="13"/>
        <v>13602.98</v>
      </c>
    </row>
    <row r="22" spans="1:29" x14ac:dyDescent="0.25">
      <c r="A22" s="18" t="s">
        <v>17</v>
      </c>
      <c r="B22" s="19">
        <f>'[1]dec 12'!$H$22</f>
        <v>14011.1</v>
      </c>
      <c r="C22" s="20">
        <f t="shared" si="0"/>
        <v>190480.33000000002</v>
      </c>
      <c r="D22" s="19">
        <f>'[1]dec 12'!$I$22</f>
        <v>4568.8500000000004</v>
      </c>
      <c r="E22" s="21">
        <f t="shared" si="1"/>
        <v>35613.46</v>
      </c>
      <c r="F22" s="19">
        <f>'[2]dec 11'!$H$22</f>
        <v>13056.24</v>
      </c>
      <c r="G22" s="20">
        <f t="shared" si="2"/>
        <v>185436.62999999998</v>
      </c>
      <c r="H22" s="19">
        <f>'[2]dec 11'!$I$22</f>
        <v>5777.38</v>
      </c>
      <c r="I22" s="21">
        <f t="shared" si="3"/>
        <v>41168.43</v>
      </c>
      <c r="J22" s="19">
        <f>'[3]dec 10'!$H$22</f>
        <v>15075.390000000001</v>
      </c>
      <c r="K22" s="20">
        <f t="shared" si="4"/>
        <v>189737.11</v>
      </c>
      <c r="L22" s="19">
        <f>'[3]dec 10'!$I$22</f>
        <v>6883.96</v>
      </c>
      <c r="M22" s="21">
        <f t="shared" si="5"/>
        <v>30939.68</v>
      </c>
      <c r="N22" s="19">
        <f>'[4]dec 09'!$H$23</f>
        <v>11080.449999999999</v>
      </c>
      <c r="O22" s="20">
        <f t="shared" si="6"/>
        <v>197749.28999999995</v>
      </c>
      <c r="P22" s="19">
        <f>'[4]dec 09'!$I$23</f>
        <v>4749.41</v>
      </c>
      <c r="Q22" s="21">
        <f t="shared" si="7"/>
        <v>57730.320000000007</v>
      </c>
      <c r="R22" s="19">
        <f>'[5]dec 08'!$H$22</f>
        <v>13673.839999999998</v>
      </c>
      <c r="S22" s="20">
        <f t="shared" si="8"/>
        <v>180789.28000000003</v>
      </c>
      <c r="T22" s="19">
        <f>'[5]dec 08'!$I$22</f>
        <v>8646.7999999999993</v>
      </c>
      <c r="U22" s="21">
        <f t="shared" si="9"/>
        <v>71096.179999999993</v>
      </c>
      <c r="V22" s="19">
        <f>'[6]dec 07'!$H$22</f>
        <v>16204.09</v>
      </c>
      <c r="W22" s="20">
        <f t="shared" si="10"/>
        <v>197517.25</v>
      </c>
      <c r="X22" s="19">
        <f>'[6]dec 07'!$I$22</f>
        <v>13485.37</v>
      </c>
      <c r="Y22" s="21">
        <f t="shared" si="11"/>
        <v>87007.84</v>
      </c>
      <c r="Z22" s="19">
        <f>40.42+11148.29+1899.95+989.33</f>
        <v>14077.990000000002</v>
      </c>
      <c r="AA22" s="20">
        <f t="shared" si="12"/>
        <v>112054.02000000002</v>
      </c>
      <c r="AB22" s="19">
        <v>11785.47</v>
      </c>
      <c r="AC22" s="21">
        <f t="shared" si="13"/>
        <v>25388.449999999997</v>
      </c>
    </row>
    <row r="23" spans="1:29" x14ac:dyDescent="0.25">
      <c r="A23" s="18"/>
      <c r="B23" s="22"/>
      <c r="C23" s="22"/>
      <c r="D23" s="22"/>
      <c r="E23" s="23"/>
      <c r="F23" s="22"/>
      <c r="G23" s="22"/>
      <c r="H23" s="22"/>
      <c r="I23" s="23"/>
      <c r="J23" s="22"/>
      <c r="K23" s="22"/>
      <c r="L23" s="22"/>
      <c r="M23" s="23"/>
      <c r="N23" s="22"/>
      <c r="O23" s="22"/>
      <c r="P23" s="22"/>
      <c r="Q23" s="23"/>
      <c r="R23" s="22"/>
      <c r="S23" s="22"/>
      <c r="T23" s="22"/>
      <c r="U23" s="23"/>
      <c r="V23" s="22"/>
      <c r="W23" s="22"/>
      <c r="X23" s="22"/>
      <c r="Y23" s="23"/>
      <c r="Z23" s="22"/>
      <c r="AA23" s="22"/>
      <c r="AB23" s="22"/>
      <c r="AC23" s="23"/>
    </row>
    <row r="24" spans="1:29" x14ac:dyDescent="0.25">
      <c r="A24" s="18"/>
      <c r="B24" s="22"/>
      <c r="C24" s="22"/>
      <c r="D24" s="22"/>
      <c r="E24" s="23"/>
      <c r="F24" s="22"/>
      <c r="G24" s="22"/>
      <c r="H24" s="22"/>
      <c r="I24" s="23"/>
      <c r="J24" s="22"/>
      <c r="K24" s="22"/>
      <c r="L24" s="22"/>
      <c r="M24" s="23"/>
      <c r="N24" s="22"/>
      <c r="O24" s="22"/>
      <c r="P24" s="22"/>
      <c r="Q24" s="23"/>
      <c r="R24" s="22"/>
      <c r="S24" s="22"/>
      <c r="T24" s="22"/>
      <c r="U24" s="23"/>
      <c r="V24" s="22"/>
      <c r="W24" s="22"/>
      <c r="X24" s="22"/>
      <c r="Y24" s="23"/>
      <c r="Z24" s="22"/>
      <c r="AA24" s="22"/>
      <c r="AB24" s="22"/>
      <c r="AC24" s="23"/>
    </row>
    <row r="25" spans="1:29" x14ac:dyDescent="0.25">
      <c r="A25" s="18"/>
      <c r="B25" s="22"/>
      <c r="C25" s="22"/>
      <c r="D25" s="22"/>
      <c r="E25" s="23"/>
      <c r="F25" s="22"/>
      <c r="G25" s="22"/>
      <c r="H25" s="22"/>
      <c r="I25" s="23"/>
      <c r="J25" s="22"/>
      <c r="K25" s="22"/>
      <c r="L25" s="22"/>
      <c r="M25" s="23"/>
      <c r="N25" s="22"/>
      <c r="O25" s="22"/>
      <c r="P25" s="22"/>
      <c r="Q25" s="23"/>
      <c r="R25" s="22"/>
      <c r="S25" s="22"/>
      <c r="T25" s="22"/>
      <c r="U25" s="23"/>
      <c r="V25" s="22"/>
      <c r="W25" s="22"/>
      <c r="X25" s="22"/>
      <c r="Y25" s="23"/>
      <c r="Z25" s="22"/>
      <c r="AA25" s="22"/>
      <c r="AB25" s="22"/>
      <c r="AC25" s="23"/>
    </row>
    <row r="26" spans="1:29" x14ac:dyDescent="0.25">
      <c r="A26" s="9"/>
      <c r="B26" s="10" t="s">
        <v>18</v>
      </c>
      <c r="C26" s="22"/>
      <c r="D26" s="10" t="s">
        <v>19</v>
      </c>
      <c r="E26" s="23"/>
      <c r="F26" s="10" t="s">
        <v>18</v>
      </c>
      <c r="G26" s="22"/>
      <c r="H26" s="10" t="s">
        <v>19</v>
      </c>
      <c r="I26" s="23"/>
      <c r="J26" s="10" t="s">
        <v>18</v>
      </c>
      <c r="K26" s="22"/>
      <c r="L26" s="10" t="s">
        <v>19</v>
      </c>
      <c r="M26" s="23"/>
      <c r="N26" s="10" t="s">
        <v>18</v>
      </c>
      <c r="O26" s="22"/>
      <c r="P26" s="10" t="s">
        <v>19</v>
      </c>
      <c r="Q26" s="23"/>
      <c r="R26" s="10" t="s">
        <v>18</v>
      </c>
      <c r="S26" s="22"/>
      <c r="T26" s="10" t="s">
        <v>19</v>
      </c>
      <c r="U26" s="23"/>
      <c r="V26" s="10" t="s">
        <v>18</v>
      </c>
      <c r="W26" s="22"/>
      <c r="X26" s="10" t="s">
        <v>19</v>
      </c>
      <c r="Y26" s="23"/>
      <c r="Z26" s="10" t="s">
        <v>18</v>
      </c>
      <c r="AA26" s="22"/>
      <c r="AB26" s="10" t="s">
        <v>19</v>
      </c>
      <c r="AC26" s="23"/>
    </row>
    <row r="27" spans="1:29" s="26" customFormat="1" x14ac:dyDescent="0.25">
      <c r="A27" s="14" t="s">
        <v>20</v>
      </c>
      <c r="B27" s="24" t="s">
        <v>21</v>
      </c>
      <c r="C27" s="24" t="s">
        <v>5</v>
      </c>
      <c r="D27" s="24" t="s">
        <v>22</v>
      </c>
      <c r="E27" s="25" t="s">
        <v>5</v>
      </c>
      <c r="F27" s="24" t="s">
        <v>21</v>
      </c>
      <c r="G27" s="24" t="s">
        <v>5</v>
      </c>
      <c r="H27" s="24" t="s">
        <v>22</v>
      </c>
      <c r="I27" s="25" t="s">
        <v>5</v>
      </c>
      <c r="J27" s="24" t="s">
        <v>21</v>
      </c>
      <c r="K27" s="24" t="s">
        <v>5</v>
      </c>
      <c r="L27" s="24" t="s">
        <v>22</v>
      </c>
      <c r="M27" s="25" t="s">
        <v>5</v>
      </c>
      <c r="N27" s="24" t="s">
        <v>21</v>
      </c>
      <c r="O27" s="24" t="s">
        <v>5</v>
      </c>
      <c r="P27" s="24" t="s">
        <v>22</v>
      </c>
      <c r="Q27" s="25" t="s">
        <v>5</v>
      </c>
      <c r="R27" s="24" t="s">
        <v>21</v>
      </c>
      <c r="S27" s="24" t="s">
        <v>5</v>
      </c>
      <c r="T27" s="24" t="s">
        <v>22</v>
      </c>
      <c r="U27" s="25" t="s">
        <v>5</v>
      </c>
      <c r="V27" s="24" t="s">
        <v>21</v>
      </c>
      <c r="W27" s="24" t="s">
        <v>5</v>
      </c>
      <c r="X27" s="24" t="s">
        <v>22</v>
      </c>
      <c r="Y27" s="25" t="s">
        <v>5</v>
      </c>
      <c r="Z27" s="24" t="s">
        <v>21</v>
      </c>
      <c r="AA27" s="24" t="s">
        <v>5</v>
      </c>
      <c r="AB27" s="24" t="s">
        <v>22</v>
      </c>
      <c r="AC27" s="25" t="s">
        <v>5</v>
      </c>
    </row>
    <row r="28" spans="1:29" x14ac:dyDescent="0.25">
      <c r="A28" s="18" t="s">
        <v>6</v>
      </c>
      <c r="B28" s="19">
        <f>'[1]Jan 12'!$H$23</f>
        <v>116607</v>
      </c>
      <c r="C28" s="20">
        <f>B28</f>
        <v>116607</v>
      </c>
      <c r="D28" s="19">
        <f>'[1]Jan 12'!$I$23</f>
        <v>4395</v>
      </c>
      <c r="E28" s="21">
        <f>D28</f>
        <v>4395</v>
      </c>
      <c r="F28" s="19">
        <f>'[2]Jan 11'!$H$23</f>
        <v>148615</v>
      </c>
      <c r="G28" s="20">
        <f>F28</f>
        <v>148615</v>
      </c>
      <c r="H28" s="19">
        <f>'[2]Jan 11'!$I$23</f>
        <v>8554</v>
      </c>
      <c r="I28" s="21">
        <f>H28</f>
        <v>8554</v>
      </c>
      <c r="J28" s="19">
        <f>'[3]jan 10'!$H$23</f>
        <v>138897</v>
      </c>
      <c r="K28" s="20">
        <f>J28</f>
        <v>138897</v>
      </c>
      <c r="L28" s="19">
        <f>'[3]jan 10'!$I$23</f>
        <v>7453</v>
      </c>
      <c r="M28" s="21">
        <f>L28</f>
        <v>7453</v>
      </c>
      <c r="N28" s="19">
        <f>'[4]jan 09'!$H$23</f>
        <v>186648</v>
      </c>
      <c r="O28" s="20">
        <f>N28</f>
        <v>186648</v>
      </c>
      <c r="P28" s="19">
        <f>'[4]jan 09'!$I$23</f>
        <v>12808</v>
      </c>
      <c r="Q28" s="21">
        <f>P28</f>
        <v>12808</v>
      </c>
      <c r="R28" s="19">
        <f>'[5]jan 08'!$H$23</f>
        <v>169901</v>
      </c>
      <c r="S28" s="20">
        <f>R28</f>
        <v>169901</v>
      </c>
      <c r="T28" s="19">
        <f>'[5]jan 08'!$I$23</f>
        <v>10670</v>
      </c>
      <c r="U28" s="21">
        <f>T28</f>
        <v>10670</v>
      </c>
      <c r="V28" s="19">
        <f>'[6]jan 07'!$H$23</f>
        <v>275093</v>
      </c>
      <c r="W28" s="20">
        <f>V28</f>
        <v>275093</v>
      </c>
      <c r="X28" s="19">
        <f>'[6]jan 07'!$I$23</f>
        <v>13399</v>
      </c>
      <c r="Y28" s="21">
        <f>X28</f>
        <v>13399</v>
      </c>
      <c r="Z28" s="19"/>
      <c r="AA28" s="20">
        <f>Z28</f>
        <v>0</v>
      </c>
      <c r="AB28" s="19"/>
      <c r="AC28" s="21">
        <f>AB28</f>
        <v>0</v>
      </c>
    </row>
    <row r="29" spans="1:29" x14ac:dyDescent="0.25">
      <c r="A29" s="18" t="s">
        <v>7</v>
      </c>
      <c r="B29" s="19">
        <f>'[1]feb 12'!$H$23</f>
        <v>162074</v>
      </c>
      <c r="C29" s="20">
        <f t="shared" ref="C29:C39" si="14">C28+B29</f>
        <v>278681</v>
      </c>
      <c r="D29" s="19">
        <f>'[1]feb 12'!$I$23</f>
        <v>12285</v>
      </c>
      <c r="E29" s="21">
        <f t="shared" ref="E29:E39" si="15">E28+D29</f>
        <v>16680</v>
      </c>
      <c r="F29" s="19">
        <f>'[2]feb 11'!$H$23</f>
        <v>166250</v>
      </c>
      <c r="G29" s="20">
        <f t="shared" ref="G29:G39" si="16">G28+F29</f>
        <v>314865</v>
      </c>
      <c r="H29" s="19">
        <f>'[2]feb 11'!$I$23</f>
        <v>9460</v>
      </c>
      <c r="I29" s="21">
        <f t="shared" ref="I29:I39" si="17">I28+H29</f>
        <v>18014</v>
      </c>
      <c r="J29" s="19">
        <f>'[3]feb 10'!$H$23</f>
        <v>162175</v>
      </c>
      <c r="K29" s="20">
        <f t="shared" ref="K29:K39" si="18">K28+J29</f>
        <v>301072</v>
      </c>
      <c r="L29" s="19">
        <f>'[3]feb 10'!$I$23</f>
        <v>6374</v>
      </c>
      <c r="M29" s="21">
        <f t="shared" ref="M29:M39" si="19">M28+L29</f>
        <v>13827</v>
      </c>
      <c r="N29" s="19">
        <f>'[4]feb 09'!$H$23</f>
        <v>200585</v>
      </c>
      <c r="O29" s="20">
        <f t="shared" ref="O29:O39" si="20">O28+N29</f>
        <v>387233</v>
      </c>
      <c r="P29" s="19">
        <f>'[4]feb 09'!$I$23</f>
        <v>11231</v>
      </c>
      <c r="Q29" s="21">
        <f t="shared" ref="Q29:Q39" si="21">Q28+P29</f>
        <v>24039</v>
      </c>
      <c r="R29" s="19">
        <f>'[5]feb 08'!$H$23</f>
        <v>223342</v>
      </c>
      <c r="S29" s="20">
        <f t="shared" ref="S29:S39" si="22">S28+R29</f>
        <v>393243</v>
      </c>
      <c r="T29" s="19">
        <f>'[5]feb 08'!$I$23</f>
        <v>18699</v>
      </c>
      <c r="U29" s="21">
        <f t="shared" ref="U29:U39" si="23">U28+T29</f>
        <v>29369</v>
      </c>
      <c r="V29" s="19">
        <f>'[6]feb 07'!$H$23</f>
        <v>290885</v>
      </c>
      <c r="W29" s="20">
        <f t="shared" ref="W29:W39" si="24">W28+V29</f>
        <v>565978</v>
      </c>
      <c r="X29" s="19">
        <f>'[6]feb 07'!$I$23</f>
        <v>21324</v>
      </c>
      <c r="Y29" s="21">
        <f t="shared" ref="Y29:Y39" si="25">Y28+X29</f>
        <v>34723</v>
      </c>
      <c r="Z29" s="19"/>
      <c r="AA29" s="20">
        <f t="shared" ref="AA29:AA39" si="26">AA28+Z29</f>
        <v>0</v>
      </c>
      <c r="AB29" s="19"/>
      <c r="AC29" s="21">
        <f t="shared" ref="AC29:AC39" si="27">AC28+AB29</f>
        <v>0</v>
      </c>
    </row>
    <row r="30" spans="1:29" x14ac:dyDescent="0.25">
      <c r="A30" s="18" t="s">
        <v>8</v>
      </c>
      <c r="B30" s="19">
        <f>'[1]mar 12'!$H$23</f>
        <v>189494</v>
      </c>
      <c r="C30" s="20">
        <f t="shared" si="14"/>
        <v>468175</v>
      </c>
      <c r="D30" s="19">
        <f>'[1]mar 12'!$I$23</f>
        <v>8976</v>
      </c>
      <c r="E30" s="21">
        <f t="shared" si="15"/>
        <v>25656</v>
      </c>
      <c r="F30" s="19">
        <f>'[2]mar 11'!$H$23</f>
        <v>183264</v>
      </c>
      <c r="G30" s="20">
        <f t="shared" si="16"/>
        <v>498129</v>
      </c>
      <c r="H30" s="19">
        <f>'[2]mar 11'!$I$23</f>
        <v>8891</v>
      </c>
      <c r="I30" s="21">
        <f t="shared" si="17"/>
        <v>26905</v>
      </c>
      <c r="J30" s="19">
        <f>'[3]mar 10'!$H$23</f>
        <v>192860</v>
      </c>
      <c r="K30" s="20">
        <f t="shared" si="18"/>
        <v>493932</v>
      </c>
      <c r="L30" s="19">
        <f>'[3]mar 10'!$I$23</f>
        <v>5836</v>
      </c>
      <c r="M30" s="21">
        <f t="shared" si="19"/>
        <v>19663</v>
      </c>
      <c r="N30" s="19">
        <f>'[4]mar 09'!$H$23</f>
        <v>195360</v>
      </c>
      <c r="O30" s="20">
        <f t="shared" si="20"/>
        <v>582593</v>
      </c>
      <c r="P30" s="19">
        <f>'[4]mar 09'!$I$23</f>
        <v>8285</v>
      </c>
      <c r="Q30" s="21">
        <f t="shared" si="21"/>
        <v>32324</v>
      </c>
      <c r="R30" s="19">
        <f>'[5]mar 08'!$H$23</f>
        <v>209995</v>
      </c>
      <c r="S30" s="20">
        <f t="shared" si="22"/>
        <v>603238</v>
      </c>
      <c r="T30" s="19">
        <f>'[5]mar 08'!$I$23</f>
        <v>7455</v>
      </c>
      <c r="U30" s="21">
        <f t="shared" si="23"/>
        <v>36824</v>
      </c>
      <c r="V30" s="19">
        <f>'[6]mar 07'!$H$23</f>
        <v>210876</v>
      </c>
      <c r="W30" s="20">
        <f t="shared" si="24"/>
        <v>776854</v>
      </c>
      <c r="X30" s="19">
        <f>'[6]mar 07'!$I$23</f>
        <v>8912</v>
      </c>
      <c r="Y30" s="21">
        <f t="shared" si="25"/>
        <v>43635</v>
      </c>
      <c r="Z30" s="19"/>
      <c r="AA30" s="20">
        <f t="shared" si="26"/>
        <v>0</v>
      </c>
      <c r="AB30" s="19"/>
      <c r="AC30" s="21">
        <f t="shared" si="27"/>
        <v>0</v>
      </c>
    </row>
    <row r="31" spans="1:29" x14ac:dyDescent="0.25">
      <c r="A31" s="18" t="s">
        <v>9</v>
      </c>
      <c r="B31" s="19">
        <f>'[1]apr 12'!$H$23</f>
        <v>223872</v>
      </c>
      <c r="C31" s="20">
        <f t="shared" si="14"/>
        <v>692047</v>
      </c>
      <c r="D31" s="19">
        <f>'[1]apr 12'!$I$23</f>
        <v>5831</v>
      </c>
      <c r="E31" s="21">
        <f t="shared" si="15"/>
        <v>31487</v>
      </c>
      <c r="F31" s="19">
        <f>'[2]apr 11'!$H$23</f>
        <v>243264</v>
      </c>
      <c r="G31" s="20">
        <f t="shared" si="16"/>
        <v>741393</v>
      </c>
      <c r="H31" s="19">
        <f>'[2]apr 11'!$I$23</f>
        <v>6652</v>
      </c>
      <c r="I31" s="21">
        <f t="shared" si="17"/>
        <v>33557</v>
      </c>
      <c r="J31" s="19">
        <f>'[3]apr 10'!$H$23</f>
        <v>199316</v>
      </c>
      <c r="K31" s="20">
        <f t="shared" si="18"/>
        <v>693248</v>
      </c>
      <c r="L31" s="19">
        <f>'[3]apr 10'!$I$23</f>
        <v>5342</v>
      </c>
      <c r="M31" s="21">
        <f t="shared" si="19"/>
        <v>25005</v>
      </c>
      <c r="N31" s="19">
        <f>'[4]apr 09'!$H$23</f>
        <v>246180</v>
      </c>
      <c r="O31" s="20">
        <f t="shared" si="20"/>
        <v>828773</v>
      </c>
      <c r="P31" s="19">
        <f>'[4]apr 09'!$I$23</f>
        <v>6503</v>
      </c>
      <c r="Q31" s="21">
        <f t="shared" si="21"/>
        <v>38827</v>
      </c>
      <c r="R31" s="19">
        <f>'[5]apr 08'!$H$23</f>
        <v>206592</v>
      </c>
      <c r="S31" s="20">
        <f t="shared" si="22"/>
        <v>809830</v>
      </c>
      <c r="T31" s="19">
        <f>'[5]apr 08'!$I$23</f>
        <v>7691</v>
      </c>
      <c r="U31" s="21">
        <f t="shared" si="23"/>
        <v>44515</v>
      </c>
      <c r="V31" s="19">
        <f>'[6]apr 07'!$H$23</f>
        <v>227364</v>
      </c>
      <c r="W31" s="20">
        <f t="shared" si="24"/>
        <v>1004218</v>
      </c>
      <c r="X31" s="19">
        <f>'[6]apr 07'!$I$23</f>
        <v>7076</v>
      </c>
      <c r="Y31" s="21">
        <f t="shared" si="25"/>
        <v>50711</v>
      </c>
      <c r="Z31" s="19"/>
      <c r="AA31" s="20">
        <f t="shared" si="26"/>
        <v>0</v>
      </c>
      <c r="AB31" s="19"/>
      <c r="AC31" s="21">
        <f t="shared" si="27"/>
        <v>0</v>
      </c>
    </row>
    <row r="32" spans="1:29" x14ac:dyDescent="0.25">
      <c r="A32" s="18" t="s">
        <v>10</v>
      </c>
      <c r="B32" s="19">
        <f>'[1]may 12'!$H$23</f>
        <v>195272</v>
      </c>
      <c r="C32" s="20">
        <f t="shared" si="14"/>
        <v>887319</v>
      </c>
      <c r="D32" s="19">
        <f>'[1]may 12'!$I$23</f>
        <v>2252</v>
      </c>
      <c r="E32" s="21">
        <f t="shared" si="15"/>
        <v>33739</v>
      </c>
      <c r="F32" s="19">
        <f>'[2]may 11'!$H$23</f>
        <v>183977</v>
      </c>
      <c r="G32" s="20">
        <f t="shared" si="16"/>
        <v>925370</v>
      </c>
      <c r="H32" s="19">
        <f>'[2]may 11'!$I$23</f>
        <v>3775</v>
      </c>
      <c r="I32" s="21">
        <f t="shared" si="17"/>
        <v>37332</v>
      </c>
      <c r="J32" s="19">
        <f>'[3]may 10'!$H$23</f>
        <v>167758</v>
      </c>
      <c r="K32" s="20">
        <f t="shared" si="18"/>
        <v>861006</v>
      </c>
      <c r="L32" s="19">
        <f>'[3]may 10'!$I$23</f>
        <v>2536</v>
      </c>
      <c r="M32" s="21">
        <f t="shared" si="19"/>
        <v>27541</v>
      </c>
      <c r="N32" s="19">
        <f>'[4]may 09'!$H$23</f>
        <v>197054</v>
      </c>
      <c r="O32" s="20">
        <f t="shared" si="20"/>
        <v>1025827</v>
      </c>
      <c r="P32" s="19">
        <f>'[4]may 09'!$I$23</f>
        <v>2886</v>
      </c>
      <c r="Q32" s="21">
        <f t="shared" si="21"/>
        <v>41713</v>
      </c>
      <c r="R32" s="19">
        <f>'[5]may 08'!$H$23</f>
        <v>161517</v>
      </c>
      <c r="S32" s="20">
        <f t="shared" si="22"/>
        <v>971347</v>
      </c>
      <c r="T32" s="19">
        <f>'[5]may 08'!$I$23</f>
        <v>3998</v>
      </c>
      <c r="U32" s="21">
        <f t="shared" si="23"/>
        <v>48513</v>
      </c>
      <c r="V32" s="19">
        <f>'[6]may 07'!$H$23</f>
        <v>220949</v>
      </c>
      <c r="W32" s="20">
        <f t="shared" si="24"/>
        <v>1225167</v>
      </c>
      <c r="X32" s="19">
        <f>'[6]may 07'!$I$23</f>
        <v>2802</v>
      </c>
      <c r="Y32" s="21">
        <f t="shared" si="25"/>
        <v>53513</v>
      </c>
      <c r="Z32" s="19"/>
      <c r="AA32" s="20">
        <f t="shared" si="26"/>
        <v>0</v>
      </c>
      <c r="AB32" s="19"/>
      <c r="AC32" s="21">
        <f t="shared" si="27"/>
        <v>0</v>
      </c>
    </row>
    <row r="33" spans="1:29" x14ac:dyDescent="0.25">
      <c r="A33" s="18" t="s">
        <v>23</v>
      </c>
      <c r="B33" s="19">
        <f>'[1]jun 12'!$H$23</f>
        <v>102655</v>
      </c>
      <c r="C33" s="20">
        <f t="shared" si="14"/>
        <v>989974</v>
      </c>
      <c r="D33" s="19">
        <f>'[1]jun 12'!$I$23</f>
        <v>1221</v>
      </c>
      <c r="E33" s="21">
        <f t="shared" si="15"/>
        <v>34960</v>
      </c>
      <c r="F33" s="19">
        <f>'[2]jun 11'!$H$23</f>
        <v>111233</v>
      </c>
      <c r="G33" s="20">
        <f t="shared" si="16"/>
        <v>1036603</v>
      </c>
      <c r="H33" s="19">
        <f>'[2]jun 11'!$I$23</f>
        <v>1158</v>
      </c>
      <c r="I33" s="21">
        <f t="shared" si="17"/>
        <v>38490</v>
      </c>
      <c r="J33" s="19">
        <f>'[3]jun 10'!$H$23</f>
        <v>140686</v>
      </c>
      <c r="K33" s="20">
        <f t="shared" si="18"/>
        <v>1001692</v>
      </c>
      <c r="L33" s="19">
        <f>'[3]jun 10'!$I$23</f>
        <v>1281</v>
      </c>
      <c r="M33" s="21">
        <f t="shared" si="19"/>
        <v>28822</v>
      </c>
      <c r="N33" s="19">
        <f>'[4]jun 09'!$H$23</f>
        <v>102701</v>
      </c>
      <c r="O33" s="20">
        <f t="shared" si="20"/>
        <v>1128528</v>
      </c>
      <c r="P33" s="19">
        <f>'[4]jun 09'!$I$23</f>
        <v>277</v>
      </c>
      <c r="Q33" s="21">
        <f t="shared" si="21"/>
        <v>41990</v>
      </c>
      <c r="R33" s="19">
        <f>'[5]jun 08'!$H$23</f>
        <v>154671</v>
      </c>
      <c r="S33" s="20">
        <f t="shared" si="22"/>
        <v>1126018</v>
      </c>
      <c r="T33" s="19">
        <f>'[5]jun 08'!$I$23</f>
        <v>692</v>
      </c>
      <c r="U33" s="21">
        <f t="shared" si="23"/>
        <v>49205</v>
      </c>
      <c r="V33" s="19">
        <f>'[6]jun 07'!$H$23</f>
        <v>149433</v>
      </c>
      <c r="W33" s="20">
        <f t="shared" si="24"/>
        <v>1374600</v>
      </c>
      <c r="X33" s="19">
        <f>'[6]jun 07'!$I$23</f>
        <v>1099</v>
      </c>
      <c r="Y33" s="21">
        <f t="shared" si="25"/>
        <v>54612</v>
      </c>
      <c r="Z33" s="19">
        <f>267+607+104880</f>
        <v>105754</v>
      </c>
      <c r="AA33" s="20">
        <f t="shared" si="26"/>
        <v>105754</v>
      </c>
      <c r="AB33" s="19">
        <f>120</f>
        <v>120</v>
      </c>
      <c r="AC33" s="21">
        <f t="shared" si="27"/>
        <v>120</v>
      </c>
    </row>
    <row r="34" spans="1:29" x14ac:dyDescent="0.25">
      <c r="A34" s="18" t="s">
        <v>12</v>
      </c>
      <c r="B34" s="19">
        <f>'[1]jul 12'!$H$23</f>
        <v>172001</v>
      </c>
      <c r="C34" s="20">
        <f t="shared" si="14"/>
        <v>1161975</v>
      </c>
      <c r="D34" s="19">
        <f>'[1]jul 12'!$I$23</f>
        <v>353</v>
      </c>
      <c r="E34" s="21">
        <f t="shared" si="15"/>
        <v>35313</v>
      </c>
      <c r="F34" s="19">
        <f>'[2]jul 11'!$H$23</f>
        <v>177252</v>
      </c>
      <c r="G34" s="20">
        <f t="shared" si="16"/>
        <v>1213855</v>
      </c>
      <c r="H34" s="19">
        <f>'[2]jul 11'!$I$23</f>
        <v>459</v>
      </c>
      <c r="I34" s="21">
        <f t="shared" si="17"/>
        <v>38949</v>
      </c>
      <c r="J34" s="19">
        <f>'[3]jul 10'!$H$23</f>
        <v>127166</v>
      </c>
      <c r="K34" s="20">
        <f t="shared" si="18"/>
        <v>1128858</v>
      </c>
      <c r="L34" s="19">
        <f>'[3]jul 10'!$I$23</f>
        <v>114</v>
      </c>
      <c r="M34" s="21">
        <f t="shared" si="19"/>
        <v>28936</v>
      </c>
      <c r="N34" s="19">
        <f>'[4]jul 09'!$H$23</f>
        <v>157164</v>
      </c>
      <c r="O34" s="20">
        <f t="shared" si="20"/>
        <v>1285692</v>
      </c>
      <c r="P34" s="19">
        <f>'[4]jul 09'!$I$23</f>
        <v>307</v>
      </c>
      <c r="Q34" s="21">
        <f t="shared" si="21"/>
        <v>42297</v>
      </c>
      <c r="R34" s="19">
        <f>'[5]jul 08'!$H$23</f>
        <v>158097</v>
      </c>
      <c r="S34" s="20">
        <f t="shared" si="22"/>
        <v>1284115</v>
      </c>
      <c r="T34" s="19">
        <f>'[5]jul 08'!$I$23</f>
        <v>196</v>
      </c>
      <c r="U34" s="21">
        <f t="shared" si="23"/>
        <v>49401</v>
      </c>
      <c r="V34" s="19">
        <f>'[6]jul 07'!$H$23</f>
        <v>200755</v>
      </c>
      <c r="W34" s="20">
        <f t="shared" si="24"/>
        <v>1575355</v>
      </c>
      <c r="X34" s="19">
        <f>'[6]jul 07'!$I$23</f>
        <v>407</v>
      </c>
      <c r="Y34" s="21">
        <f t="shared" si="25"/>
        <v>55019</v>
      </c>
      <c r="Z34" s="19">
        <f>480+192240+972</f>
        <v>193692</v>
      </c>
      <c r="AA34" s="20">
        <f t="shared" si="26"/>
        <v>299446</v>
      </c>
      <c r="AB34" s="19">
        <v>137</v>
      </c>
      <c r="AC34" s="21">
        <f t="shared" si="27"/>
        <v>257</v>
      </c>
    </row>
    <row r="35" spans="1:29" x14ac:dyDescent="0.25">
      <c r="A35" s="18" t="s">
        <v>13</v>
      </c>
      <c r="B35" s="19">
        <f>'[1]aug 12'!$H$23</f>
        <v>104875</v>
      </c>
      <c r="C35" s="20">
        <f t="shared" si="14"/>
        <v>1266850</v>
      </c>
      <c r="D35" s="19">
        <f>'[1]aug 12'!$I$23</f>
        <v>140</v>
      </c>
      <c r="E35" s="21">
        <f t="shared" si="15"/>
        <v>35453</v>
      </c>
      <c r="F35" s="19">
        <f>'[2]aug 11'!$H$23</f>
        <v>67027</v>
      </c>
      <c r="G35" s="20">
        <f t="shared" si="16"/>
        <v>1280882</v>
      </c>
      <c r="H35" s="19">
        <f>'[2]aug 11'!$I$23</f>
        <v>109</v>
      </c>
      <c r="I35" s="21">
        <f t="shared" si="17"/>
        <v>39058</v>
      </c>
      <c r="J35" s="19">
        <f>'[3]aug 10'!$H$23</f>
        <v>213871</v>
      </c>
      <c r="K35" s="20">
        <f t="shared" si="18"/>
        <v>1342729</v>
      </c>
      <c r="L35" s="19">
        <f>'[3]aug 10'!$I$23</f>
        <v>157</v>
      </c>
      <c r="M35" s="21">
        <f t="shared" si="19"/>
        <v>29093</v>
      </c>
      <c r="N35" s="19">
        <f>'[4]aug 09'!$H$23</f>
        <v>179846</v>
      </c>
      <c r="O35" s="20">
        <f t="shared" si="20"/>
        <v>1465538</v>
      </c>
      <c r="P35" s="19">
        <f>'[4]aug 09'!$I$23</f>
        <v>203</v>
      </c>
      <c r="Q35" s="21">
        <f t="shared" si="21"/>
        <v>42500</v>
      </c>
      <c r="R35" s="19">
        <f>'[5]aug 08'!$H$23</f>
        <v>136222</v>
      </c>
      <c r="S35" s="20">
        <f t="shared" si="22"/>
        <v>1420337</v>
      </c>
      <c r="T35" s="19">
        <f>'[5]aug 08'!$I$23</f>
        <v>171</v>
      </c>
      <c r="U35" s="21">
        <f t="shared" si="23"/>
        <v>49572</v>
      </c>
      <c r="V35" s="19">
        <f>'[6]aug 07'!$H$23</f>
        <v>184959</v>
      </c>
      <c r="W35" s="20">
        <f t="shared" si="24"/>
        <v>1760314</v>
      </c>
      <c r="X35" s="19">
        <f>'[6]aug 07'!$I$23</f>
        <v>375</v>
      </c>
      <c r="Y35" s="21">
        <f t="shared" si="25"/>
        <v>55394</v>
      </c>
      <c r="Z35" s="19">
        <f>514+210960+1229</f>
        <v>212703</v>
      </c>
      <c r="AA35" s="20">
        <f t="shared" si="26"/>
        <v>512149</v>
      </c>
      <c r="AB35" s="19">
        <v>171</v>
      </c>
      <c r="AC35" s="21">
        <f t="shared" si="27"/>
        <v>428</v>
      </c>
    </row>
    <row r="36" spans="1:29" x14ac:dyDescent="0.25">
      <c r="A36" s="18" t="s">
        <v>14</v>
      </c>
      <c r="B36" s="19">
        <f>'[1]sep 12'!$H$23</f>
        <v>130778</v>
      </c>
      <c r="C36" s="20">
        <f t="shared" si="14"/>
        <v>1397628</v>
      </c>
      <c r="D36" s="19">
        <f>'[1]sep 12'!$I$23</f>
        <v>364</v>
      </c>
      <c r="E36" s="21">
        <f t="shared" si="15"/>
        <v>35817</v>
      </c>
      <c r="F36" s="19">
        <f>'[2]sep 11'!$H$23</f>
        <v>144675</v>
      </c>
      <c r="G36" s="20">
        <f t="shared" si="16"/>
        <v>1425557</v>
      </c>
      <c r="H36" s="19">
        <f>'[2]sep 11'!$I$23</f>
        <v>137</v>
      </c>
      <c r="I36" s="21">
        <f t="shared" si="17"/>
        <v>39195</v>
      </c>
      <c r="J36" s="19">
        <f>'[3]sep 10'!$H$23</f>
        <v>190416</v>
      </c>
      <c r="K36" s="20">
        <f t="shared" si="18"/>
        <v>1533145</v>
      </c>
      <c r="L36" s="19">
        <f>'[3]sep 10'!$I$23</f>
        <v>263</v>
      </c>
      <c r="M36" s="21">
        <f t="shared" si="19"/>
        <v>29356</v>
      </c>
      <c r="N36" s="19">
        <f>'[4]sep 09'!$H$23</f>
        <v>144929</v>
      </c>
      <c r="O36" s="20">
        <f t="shared" si="20"/>
        <v>1610467</v>
      </c>
      <c r="P36" s="19">
        <f>'[4]sep 09'!$I$23</f>
        <v>212</v>
      </c>
      <c r="Q36" s="21">
        <f t="shared" si="21"/>
        <v>42712</v>
      </c>
      <c r="R36" s="19">
        <f>'[5]sep 08'!$H$23</f>
        <v>147430</v>
      </c>
      <c r="S36" s="20">
        <f t="shared" si="22"/>
        <v>1567767</v>
      </c>
      <c r="T36" s="19">
        <f>'[5]sep 08'!$I$23</f>
        <v>265</v>
      </c>
      <c r="U36" s="21">
        <f t="shared" si="23"/>
        <v>49837</v>
      </c>
      <c r="V36" s="19">
        <f>'[6]sep 07'!$H$23</f>
        <v>191314</v>
      </c>
      <c r="W36" s="20">
        <f t="shared" si="24"/>
        <v>1951628</v>
      </c>
      <c r="X36" s="19">
        <f>'[6]sep 07'!$I$23</f>
        <v>351</v>
      </c>
      <c r="Y36" s="21">
        <f t="shared" si="25"/>
        <v>55745</v>
      </c>
      <c r="Z36" s="19">
        <f>442+207600+977</f>
        <v>209019</v>
      </c>
      <c r="AA36" s="20">
        <f t="shared" si="26"/>
        <v>721168</v>
      </c>
      <c r="AB36" s="19">
        <f>508</f>
        <v>508</v>
      </c>
      <c r="AC36" s="21">
        <f t="shared" si="27"/>
        <v>936</v>
      </c>
    </row>
    <row r="37" spans="1:29" x14ac:dyDescent="0.25">
      <c r="A37" s="18" t="s">
        <v>15</v>
      </c>
      <c r="B37" s="19">
        <f>'[1]oct 12'!$H$23</f>
        <v>103344</v>
      </c>
      <c r="C37" s="20">
        <f t="shared" si="14"/>
        <v>1500972</v>
      </c>
      <c r="D37" s="19">
        <f>'[1]oct 12'!$I$23</f>
        <v>1150</v>
      </c>
      <c r="E37" s="21">
        <f t="shared" si="15"/>
        <v>36967</v>
      </c>
      <c r="F37" s="19">
        <f>'[2]oct 11'!$H$23</f>
        <v>140220</v>
      </c>
      <c r="G37" s="20">
        <f t="shared" si="16"/>
        <v>1565777</v>
      </c>
      <c r="H37" s="19">
        <f>'[2]oct 11'!$I$23</f>
        <v>1003</v>
      </c>
      <c r="I37" s="21">
        <f t="shared" si="17"/>
        <v>40198</v>
      </c>
      <c r="J37" s="19">
        <f>'[3]oct 10'!$H$23</f>
        <v>152012</v>
      </c>
      <c r="K37" s="20">
        <f t="shared" si="18"/>
        <v>1685157</v>
      </c>
      <c r="L37" s="19">
        <f>'[3]oct 10'!$I$23</f>
        <v>649</v>
      </c>
      <c r="M37" s="21">
        <f t="shared" si="19"/>
        <v>30005</v>
      </c>
      <c r="N37" s="19">
        <f>'[4]oct 09'!$H$23</f>
        <v>167799</v>
      </c>
      <c r="O37" s="20">
        <f t="shared" si="20"/>
        <v>1778266</v>
      </c>
      <c r="P37" s="19">
        <f>'[4]oct 09'!$I$23</f>
        <v>3276</v>
      </c>
      <c r="Q37" s="21">
        <f t="shared" si="21"/>
        <v>45988</v>
      </c>
      <c r="R37" s="19">
        <f>'[5]oct 08'!$H$23</f>
        <v>167974</v>
      </c>
      <c r="S37" s="20">
        <f t="shared" si="22"/>
        <v>1735741</v>
      </c>
      <c r="T37" s="19">
        <f>'[5]oct 08'!$I$23</f>
        <v>2326</v>
      </c>
      <c r="U37" s="21">
        <f t="shared" si="23"/>
        <v>52163</v>
      </c>
      <c r="V37" s="19">
        <f>'[6]oct 07'!$H$23</f>
        <v>177778</v>
      </c>
      <c r="W37" s="20">
        <f t="shared" si="24"/>
        <v>2129406</v>
      </c>
      <c r="X37" s="19">
        <f>'[6]oct 07'!$I$23</f>
        <v>3055</v>
      </c>
      <c r="Y37" s="21">
        <f t="shared" si="25"/>
        <v>58800</v>
      </c>
      <c r="Z37" s="19">
        <f>422+233040+931</f>
        <v>234393</v>
      </c>
      <c r="AA37" s="20">
        <f t="shared" si="26"/>
        <v>955561</v>
      </c>
      <c r="AB37" s="19">
        <f>2800</f>
        <v>2800</v>
      </c>
      <c r="AC37" s="21">
        <f t="shared" si="27"/>
        <v>3736</v>
      </c>
    </row>
    <row r="38" spans="1:29" x14ac:dyDescent="0.25">
      <c r="A38" s="18" t="s">
        <v>16</v>
      </c>
      <c r="B38" s="19">
        <f>'[1]nov 12'!$H$23</f>
        <v>135101</v>
      </c>
      <c r="C38" s="20">
        <f t="shared" si="14"/>
        <v>1636073</v>
      </c>
      <c r="D38" s="19">
        <f>'[1]nov 12'!$I$23</f>
        <v>4391</v>
      </c>
      <c r="E38" s="21">
        <f t="shared" si="15"/>
        <v>41358</v>
      </c>
      <c r="F38" s="19">
        <f>'[2]nov 11'!$H$23</f>
        <v>137664</v>
      </c>
      <c r="G38" s="20">
        <f t="shared" si="16"/>
        <v>1703441</v>
      </c>
      <c r="H38" s="19">
        <f>'[2]nov 11'!$I$23</f>
        <v>5231</v>
      </c>
      <c r="I38" s="21">
        <f t="shared" si="17"/>
        <v>45429</v>
      </c>
      <c r="J38" s="19">
        <f>'[3]nov 10'!$H$23</f>
        <v>153658</v>
      </c>
      <c r="K38" s="20">
        <f t="shared" si="18"/>
        <v>1838815</v>
      </c>
      <c r="L38" s="19">
        <f>'[3]nov 10'!$I$23</f>
        <v>3471</v>
      </c>
      <c r="M38" s="21">
        <f t="shared" si="19"/>
        <v>33476</v>
      </c>
      <c r="N38" s="19">
        <f>'[4]nov 09'!$H$23</f>
        <v>142219</v>
      </c>
      <c r="O38" s="20">
        <f t="shared" si="20"/>
        <v>1920485</v>
      </c>
      <c r="P38" s="19">
        <f>'[4]nov 09'!$I$23</f>
        <v>2863</v>
      </c>
      <c r="Q38" s="21">
        <f t="shared" si="21"/>
        <v>48851</v>
      </c>
      <c r="R38" s="19">
        <f>'[5]nov 08'!$H$23</f>
        <v>145341</v>
      </c>
      <c r="S38" s="20">
        <f t="shared" si="22"/>
        <v>1881082</v>
      </c>
      <c r="T38" s="19">
        <f>'[5]nov 08'!$I$23</f>
        <v>4531</v>
      </c>
      <c r="U38" s="21">
        <f t="shared" si="23"/>
        <v>56694</v>
      </c>
      <c r="V38" s="19">
        <f>'[6]nov 07'!$H$23</f>
        <v>177480</v>
      </c>
      <c r="W38" s="20">
        <f t="shared" si="24"/>
        <v>2306886</v>
      </c>
      <c r="X38" s="19">
        <f>'[6]nov 07'!$I$23</f>
        <v>4639</v>
      </c>
      <c r="Y38" s="21">
        <f t="shared" si="25"/>
        <v>63439</v>
      </c>
      <c r="Z38" s="19">
        <f>420+238800+811</f>
        <v>240031</v>
      </c>
      <c r="AA38" s="20">
        <f t="shared" si="26"/>
        <v>1195592</v>
      </c>
      <c r="AB38" s="19">
        <v>7969</v>
      </c>
      <c r="AC38" s="21">
        <f t="shared" si="27"/>
        <v>11705</v>
      </c>
    </row>
    <row r="39" spans="1:29" x14ac:dyDescent="0.25">
      <c r="A39" s="18" t="s">
        <v>17</v>
      </c>
      <c r="B39" s="19">
        <f>'[1]dec 12'!$H$23</f>
        <v>128904</v>
      </c>
      <c r="C39" s="20">
        <f t="shared" si="14"/>
        <v>1764977</v>
      </c>
      <c r="D39" s="19">
        <f>'[1]dec 12'!$I$23</f>
        <v>6851</v>
      </c>
      <c r="E39" s="21">
        <f t="shared" si="15"/>
        <v>48209</v>
      </c>
      <c r="F39" s="19">
        <f>'[2]dec 11'!$H$23</f>
        <v>127164</v>
      </c>
      <c r="G39" s="20">
        <f t="shared" si="16"/>
        <v>1830605</v>
      </c>
      <c r="H39" s="19">
        <f>'[2]dec 11'!$I$23</f>
        <v>7576</v>
      </c>
      <c r="I39" s="21">
        <f t="shared" si="17"/>
        <v>53005</v>
      </c>
      <c r="J39" s="19">
        <f>'[3]dec 10'!$H$23</f>
        <v>160510</v>
      </c>
      <c r="K39" s="20">
        <f t="shared" si="18"/>
        <v>1999325</v>
      </c>
      <c r="L39" s="19">
        <f>'[3]dec 10'!$I$23</f>
        <v>8991</v>
      </c>
      <c r="M39" s="21">
        <f t="shared" si="19"/>
        <v>42467</v>
      </c>
      <c r="N39" s="19">
        <f>'[4]dec 09'!$H$24</f>
        <v>117199</v>
      </c>
      <c r="O39" s="20">
        <f t="shared" si="20"/>
        <v>2037684</v>
      </c>
      <c r="P39" s="19">
        <f>'[4]dec 09'!$I$24</f>
        <v>6842</v>
      </c>
      <c r="Q39" s="21">
        <f t="shared" si="21"/>
        <v>55693</v>
      </c>
      <c r="R39" s="19">
        <f>'[5]dec 08'!$H$23</f>
        <v>156976</v>
      </c>
      <c r="S39" s="20">
        <f t="shared" si="22"/>
        <v>2038058</v>
      </c>
      <c r="T39" s="19">
        <f>'[5]dec 08'!$I$23</f>
        <v>7822</v>
      </c>
      <c r="U39" s="21">
        <f t="shared" si="23"/>
        <v>64516</v>
      </c>
      <c r="V39" s="19">
        <f>'[6]dec 07'!$H$23</f>
        <v>214795</v>
      </c>
      <c r="W39" s="20">
        <f t="shared" si="24"/>
        <v>2521681</v>
      </c>
      <c r="X39" s="19">
        <f>'[6]dec 07'!$I$23</f>
        <v>12502</v>
      </c>
      <c r="Y39" s="21">
        <f t="shared" si="25"/>
        <v>75941</v>
      </c>
      <c r="Z39" s="19">
        <f>346+178560+562</f>
        <v>179468</v>
      </c>
      <c r="AA39" s="20">
        <f t="shared" si="26"/>
        <v>1375060</v>
      </c>
      <c r="AB39" s="19">
        <v>10180</v>
      </c>
      <c r="AC39" s="21">
        <f t="shared" si="27"/>
        <v>21885</v>
      </c>
    </row>
    <row r="40" spans="1:29" x14ac:dyDescent="0.25">
      <c r="A40" s="27"/>
      <c r="B40" s="28"/>
      <c r="C40" s="28"/>
      <c r="D40" s="28"/>
      <c r="E40" s="29"/>
      <c r="F40" s="28"/>
      <c r="G40" s="28"/>
      <c r="H40" s="28"/>
      <c r="I40" s="29"/>
      <c r="J40" s="28"/>
      <c r="K40" s="28"/>
      <c r="L40" s="28"/>
      <c r="M40" s="29"/>
      <c r="N40" s="28"/>
      <c r="O40" s="28"/>
      <c r="P40" s="28"/>
      <c r="Q40" s="29"/>
      <c r="R40" s="28"/>
      <c r="S40" s="28"/>
      <c r="T40" s="28"/>
      <c r="U40" s="29"/>
      <c r="V40" s="28"/>
      <c r="W40" s="28"/>
      <c r="X40" s="28"/>
      <c r="Y40" s="29"/>
      <c r="Z40" s="28"/>
      <c r="AA40" s="28"/>
      <c r="AB40" s="28"/>
      <c r="AC40" s="29"/>
    </row>
    <row r="41" spans="1:29" x14ac:dyDescent="0.25">
      <c r="A41" s="22"/>
      <c r="B41" s="22"/>
      <c r="C41" s="22"/>
      <c r="D41" s="22"/>
      <c r="E41" s="22"/>
      <c r="F41" s="22"/>
      <c r="G41" s="22"/>
      <c r="H41" s="22"/>
      <c r="I41" s="22"/>
      <c r="J41" s="22"/>
      <c r="K41" s="22"/>
      <c r="L41" s="22"/>
      <c r="M41" s="22"/>
      <c r="N41" s="22"/>
      <c r="O41" s="22"/>
      <c r="P41" s="22"/>
      <c r="Q41" s="22"/>
      <c r="R41" s="22"/>
      <c r="S41" s="22"/>
      <c r="T41" s="22"/>
      <c r="U41" s="22"/>
      <c r="V41" s="22"/>
      <c r="W41" s="22"/>
      <c r="X41" s="22"/>
      <c r="Y41" s="22"/>
      <c r="Z41" s="22"/>
      <c r="AA41" s="22"/>
      <c r="AB41" s="22"/>
      <c r="AC41" s="22"/>
    </row>
    <row r="42" spans="1:29" x14ac:dyDescent="0.25">
      <c r="A42" t="s">
        <v>24</v>
      </c>
      <c r="B42" s="22"/>
      <c r="C42" s="22"/>
      <c r="D42" s="22"/>
      <c r="E42" s="22"/>
      <c r="F42" s="22"/>
      <c r="G42" s="22"/>
      <c r="H42" s="22"/>
      <c r="I42" s="22"/>
      <c r="J42" s="22"/>
      <c r="K42" s="22"/>
      <c r="L42" s="22"/>
      <c r="M42" s="22"/>
      <c r="N42" s="22"/>
      <c r="O42" s="22"/>
      <c r="P42" s="22"/>
      <c r="Q42" s="22"/>
      <c r="R42" s="22"/>
      <c r="S42" s="22"/>
      <c r="T42" s="22"/>
      <c r="U42" s="22"/>
      <c r="V42" s="22"/>
      <c r="W42" s="22"/>
      <c r="X42" s="22"/>
      <c r="Y42" s="22"/>
      <c r="Z42" s="22"/>
      <c r="AA42" s="22"/>
      <c r="AB42" s="22"/>
      <c r="AC42" s="22"/>
    </row>
    <row r="43" spans="1:29" x14ac:dyDescent="0.25">
      <c r="B43" s="22"/>
      <c r="C43" s="22"/>
      <c r="D43" s="22"/>
      <c r="E43" s="22"/>
      <c r="F43" s="22"/>
      <c r="G43" s="22"/>
      <c r="H43" s="22"/>
      <c r="I43" s="22"/>
      <c r="J43" s="22"/>
      <c r="K43" s="22"/>
      <c r="L43" s="22"/>
      <c r="M43" s="22"/>
      <c r="N43" s="22"/>
      <c r="O43" s="22"/>
      <c r="P43" s="22"/>
      <c r="Q43" s="22"/>
      <c r="R43" s="22"/>
      <c r="S43" s="22"/>
      <c r="T43" s="22"/>
      <c r="U43" s="22"/>
      <c r="V43" s="22"/>
      <c r="W43" s="22"/>
      <c r="X43" s="22"/>
      <c r="Y43" s="22"/>
      <c r="Z43" s="22"/>
      <c r="AA43" s="22"/>
      <c r="AB43" s="22"/>
      <c r="AC43" s="22"/>
    </row>
    <row r="45" spans="1:29" x14ac:dyDescent="0.25">
      <c r="B45" s="30"/>
      <c r="F45" s="30"/>
      <c r="J45" s="30"/>
      <c r="N45" s="30"/>
      <c r="R45" s="30"/>
      <c r="V45" s="30"/>
      <c r="Z45" s="30"/>
    </row>
    <row r="46" spans="1:29" x14ac:dyDescent="0.25">
      <c r="B46" s="31"/>
      <c r="F46" s="31"/>
      <c r="J46" s="31"/>
      <c r="N46" s="31"/>
      <c r="R46" s="31"/>
      <c r="V46" s="31"/>
      <c r="Z46" s="31"/>
    </row>
    <row r="47" spans="1:29" x14ac:dyDescent="0.25">
      <c r="B47" s="30"/>
      <c r="F47" s="30"/>
      <c r="J47" s="30"/>
      <c r="N47" s="30"/>
      <c r="R47" s="30"/>
      <c r="V47" s="30"/>
      <c r="Z47" s="30"/>
    </row>
    <row r="48" spans="1:29" x14ac:dyDescent="0.25">
      <c r="B48" s="31"/>
      <c r="F48" s="31"/>
      <c r="J48" s="31"/>
      <c r="N48" s="31"/>
      <c r="R48" s="31"/>
      <c r="V48" s="31"/>
      <c r="Z48" s="31"/>
    </row>
    <row r="49" spans="2:26" x14ac:dyDescent="0.25">
      <c r="B49" s="30"/>
      <c r="F49" s="30"/>
      <c r="J49" s="30"/>
      <c r="N49" s="30"/>
      <c r="R49" s="30"/>
      <c r="V49" s="30"/>
      <c r="Z49" s="30"/>
    </row>
    <row r="50" spans="2:26" x14ac:dyDescent="0.25">
      <c r="B50" s="31"/>
      <c r="F50" s="31"/>
      <c r="J50" s="31"/>
      <c r="N50" s="31"/>
      <c r="R50" s="31"/>
      <c r="V50" s="31"/>
      <c r="Z50" s="31"/>
    </row>
    <row r="51" spans="2:26" x14ac:dyDescent="0.25">
      <c r="B51" s="30"/>
      <c r="F51" s="30"/>
      <c r="J51" s="30"/>
      <c r="N51" s="30"/>
      <c r="R51" s="30"/>
      <c r="V51" s="30"/>
      <c r="Z51" s="30"/>
    </row>
    <row r="52" spans="2:26" x14ac:dyDescent="0.25">
      <c r="B52" s="31"/>
      <c r="F52" s="31"/>
      <c r="J52" s="31"/>
      <c r="N52" s="31"/>
      <c r="R52" s="31"/>
      <c r="V52" s="31"/>
      <c r="Z52" s="31"/>
    </row>
    <row r="53" spans="2:26" x14ac:dyDescent="0.25">
      <c r="B53" s="30"/>
      <c r="F53" s="30"/>
      <c r="J53" s="30"/>
      <c r="N53" s="30"/>
      <c r="R53" s="30"/>
      <c r="V53" s="30"/>
      <c r="Z53" s="30"/>
    </row>
    <row r="54" spans="2:26" x14ac:dyDescent="0.25">
      <c r="B54" s="31"/>
      <c r="F54" s="31"/>
      <c r="J54" s="31"/>
      <c r="N54" s="31"/>
      <c r="R54" s="31"/>
      <c r="V54" s="31"/>
      <c r="Z54" s="31"/>
    </row>
    <row r="55" spans="2:26" x14ac:dyDescent="0.25">
      <c r="B55" s="30"/>
      <c r="F55" s="30"/>
      <c r="J55" s="30"/>
      <c r="N55" s="30"/>
      <c r="R55" s="30"/>
      <c r="V55" s="30"/>
      <c r="Z55" s="30"/>
    </row>
    <row r="56" spans="2:26" x14ac:dyDescent="0.25">
      <c r="B56" s="31"/>
      <c r="F56" s="31"/>
      <c r="J56" s="31"/>
      <c r="N56" s="31"/>
      <c r="R56" s="31"/>
      <c r="V56" s="31"/>
      <c r="Z56" s="31"/>
    </row>
    <row r="57" spans="2:26" x14ac:dyDescent="0.25">
      <c r="B57" s="30"/>
      <c r="F57" s="30"/>
      <c r="J57" s="30"/>
      <c r="N57" s="30"/>
      <c r="R57" s="30"/>
      <c r="V57" s="30"/>
      <c r="Z57" s="30"/>
    </row>
    <row r="58" spans="2:26" x14ac:dyDescent="0.25">
      <c r="B58" s="31"/>
      <c r="F58" s="31"/>
      <c r="J58" s="31"/>
      <c r="N58" s="31"/>
      <c r="R58" s="31"/>
      <c r="V58" s="31"/>
      <c r="Z58" s="31"/>
    </row>
    <row r="59" spans="2:26" x14ac:dyDescent="0.25">
      <c r="B59" s="30"/>
      <c r="F59" s="30"/>
      <c r="J59" s="30"/>
      <c r="N59" s="30"/>
      <c r="R59" s="30"/>
      <c r="V59" s="30"/>
      <c r="Z59" s="30"/>
    </row>
    <row r="60" spans="2:26" x14ac:dyDescent="0.25">
      <c r="B60" s="31"/>
      <c r="F60" s="31"/>
      <c r="J60" s="31"/>
      <c r="N60" s="31"/>
      <c r="R60" s="31"/>
      <c r="V60" s="31"/>
      <c r="Z60" s="31"/>
    </row>
    <row r="61" spans="2:26" x14ac:dyDescent="0.25">
      <c r="B61" s="30"/>
      <c r="F61" s="30"/>
      <c r="J61" s="30"/>
      <c r="N61" s="30"/>
      <c r="R61" s="30"/>
      <c r="V61" s="30"/>
      <c r="Z61" s="30"/>
    </row>
    <row r="62" spans="2:26" x14ac:dyDescent="0.25">
      <c r="B62" s="31"/>
      <c r="F62" s="31"/>
      <c r="J62" s="31"/>
      <c r="N62" s="31"/>
      <c r="R62" s="31"/>
      <c r="V62" s="31"/>
      <c r="Z62" s="31"/>
    </row>
    <row r="63" spans="2:26" x14ac:dyDescent="0.25">
      <c r="B63" s="30"/>
      <c r="F63" s="30"/>
      <c r="J63" s="30"/>
      <c r="N63" s="30"/>
      <c r="R63" s="30"/>
      <c r="V63" s="30"/>
      <c r="Z63" s="30"/>
    </row>
    <row r="64" spans="2:26" x14ac:dyDescent="0.25">
      <c r="B64" s="31"/>
      <c r="F64" s="31"/>
      <c r="J64" s="31"/>
      <c r="N64" s="31"/>
      <c r="R64" s="31"/>
      <c r="V64" s="31"/>
      <c r="Z64" s="31"/>
    </row>
    <row r="65" spans="2:26" x14ac:dyDescent="0.25">
      <c r="B65" s="30"/>
      <c r="F65" s="30"/>
      <c r="J65" s="30"/>
      <c r="N65" s="30"/>
      <c r="R65" s="30"/>
      <c r="V65" s="30"/>
      <c r="Z65" s="30"/>
    </row>
    <row r="66" spans="2:26" x14ac:dyDescent="0.25">
      <c r="B66" s="31"/>
      <c r="F66" s="31"/>
      <c r="J66" s="31"/>
      <c r="N66" s="31"/>
      <c r="R66" s="31"/>
      <c r="V66" s="31"/>
      <c r="Z66" s="31"/>
    </row>
    <row r="67" spans="2:26" x14ac:dyDescent="0.25">
      <c r="B67" s="30"/>
      <c r="F67" s="30"/>
      <c r="J67" s="30"/>
      <c r="N67" s="30"/>
      <c r="R67" s="30"/>
      <c r="V67" s="30"/>
      <c r="Z67" s="30"/>
    </row>
    <row r="68" spans="2:26" x14ac:dyDescent="0.25">
      <c r="B68" s="31"/>
      <c r="F68" s="31"/>
      <c r="J68" s="31"/>
      <c r="N68" s="31"/>
      <c r="R68" s="31"/>
      <c r="V68" s="31"/>
      <c r="Z68" s="31"/>
    </row>
  </sheetData>
  <mergeCells count="9">
    <mergeCell ref="V7:Y7"/>
    <mergeCell ref="Z7:AC7"/>
    <mergeCell ref="A1:U1"/>
    <mergeCell ref="A2:U2"/>
    <mergeCell ref="B7:E7"/>
    <mergeCell ref="F7:I7"/>
    <mergeCell ref="J7:M7"/>
    <mergeCell ref="N7:Q7"/>
    <mergeCell ref="R7:U7"/>
  </mergeCells>
  <pageMargins left="0" right="0" top="0.75" bottom="1" header="0" footer="0"/>
  <pageSetup scale="56" orientation="landscape" r:id="rId1"/>
  <headerFooter alignWithMargins="0">
    <oddFooter>&amp;R&amp;D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CCX</vt:lpstr>
      <vt:lpstr>CCX!Print_Area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Brittany Garwood</dc:creator>
  <cp:lastModifiedBy> </cp:lastModifiedBy>
  <dcterms:created xsi:type="dcterms:W3CDTF">2013-02-12T16:30:44Z</dcterms:created>
  <dcterms:modified xsi:type="dcterms:W3CDTF">2013-02-12T16:32:17Z</dcterms:modified>
</cp:coreProperties>
</file>